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0490" windowHeight="7275" tabRatio="785"/>
  </bookViews>
  <sheets>
    <sheet name="1РазвОбраз" sheetId="30" r:id="rId1"/>
  </sheets>
  <definedNames>
    <definedName name="_xlnm.Print_Titles" localSheetId="0">'1РазвОбраз'!$9:$12</definedName>
    <definedName name="_xlnm.Print_Area" localSheetId="0">'1РазвОбраз'!$A$1:$Q$947</definedName>
  </definedNames>
  <calcPr calcId="144525"/>
</workbook>
</file>

<file path=xl/calcChain.xml><?xml version="1.0" encoding="utf-8"?>
<calcChain xmlns="http://schemas.openxmlformats.org/spreadsheetml/2006/main">
  <c r="I634" i="30" l="1"/>
  <c r="H634" i="30"/>
  <c r="J578" i="30"/>
  <c r="J242" i="30"/>
  <c r="H242" i="30"/>
  <c r="H366" i="30" l="1"/>
  <c r="K550" i="30" l="1"/>
  <c r="J550" i="30"/>
  <c r="K366" i="30"/>
  <c r="J366" i="30"/>
  <c r="M626" i="30" l="1"/>
  <c r="M630" i="30"/>
  <c r="M634" i="30"/>
  <c r="M619" i="30"/>
  <c r="H928" i="30"/>
  <c r="I928" i="30"/>
  <c r="J928" i="30"/>
  <c r="K928" i="30"/>
  <c r="H848" i="30"/>
  <c r="I780" i="30"/>
  <c r="H780" i="30"/>
  <c r="H772" i="30" l="1"/>
  <c r="I715" i="30" l="1"/>
  <c r="H715" i="30"/>
  <c r="I85" i="30" l="1"/>
  <c r="O684" i="30" l="1"/>
  <c r="M684" i="30"/>
  <c r="O683" i="30"/>
  <c r="N683" i="30"/>
  <c r="M683" i="30"/>
  <c r="L683" i="30"/>
  <c r="O682" i="30"/>
  <c r="N682" i="30"/>
  <c r="M682" i="30"/>
  <c r="L682" i="30"/>
  <c r="K681" i="30"/>
  <c r="J681" i="30"/>
  <c r="M681" i="30" s="1"/>
  <c r="I681" i="30"/>
  <c r="H681" i="30"/>
  <c r="K680" i="30"/>
  <c r="J680" i="30"/>
  <c r="I680" i="30"/>
  <c r="H680" i="30"/>
  <c r="K679" i="30"/>
  <c r="J679" i="30"/>
  <c r="M679" i="30" s="1"/>
  <c r="I679" i="30"/>
  <c r="H679" i="30"/>
  <c r="K678" i="30"/>
  <c r="J678" i="30"/>
  <c r="M678" i="30" s="1"/>
  <c r="I678" i="30"/>
  <c r="I677" i="30" s="1"/>
  <c r="H678" i="30"/>
  <c r="K677" i="30"/>
  <c r="H677" i="30"/>
  <c r="O526" i="30"/>
  <c r="N526" i="30"/>
  <c r="M526" i="30"/>
  <c r="L526" i="30"/>
  <c r="K243" i="30"/>
  <c r="J243" i="30"/>
  <c r="H243" i="30"/>
  <c r="O678" i="30" l="1"/>
  <c r="O677" i="30"/>
  <c r="O679" i="30"/>
  <c r="O680" i="30"/>
  <c r="O681" i="30"/>
  <c r="L678" i="30"/>
  <c r="N679" i="30"/>
  <c r="M680" i="30"/>
  <c r="N681" i="30"/>
  <c r="J677" i="30"/>
  <c r="M677" i="30" s="1"/>
  <c r="L679" i="30"/>
  <c r="N677" i="30"/>
  <c r="N678" i="30"/>
  <c r="L681" i="30"/>
  <c r="L677" i="30" l="1"/>
  <c r="O659" i="30"/>
  <c r="N659" i="30"/>
  <c r="M659" i="30"/>
  <c r="L659" i="30"/>
  <c r="O658" i="30"/>
  <c r="N658" i="30"/>
  <c r="M658" i="30"/>
  <c r="L658" i="30"/>
  <c r="O655" i="30"/>
  <c r="N655" i="30"/>
  <c r="M655" i="30"/>
  <c r="L655" i="30"/>
  <c r="O654" i="30"/>
  <c r="N654" i="30"/>
  <c r="M654" i="30"/>
  <c r="L654" i="30"/>
  <c r="O651" i="30"/>
  <c r="N651" i="30"/>
  <c r="M651" i="30"/>
  <c r="L651" i="30"/>
  <c r="O650" i="30"/>
  <c r="N650" i="30"/>
  <c r="M650" i="30"/>
  <c r="L650" i="30"/>
  <c r="O918" i="30" l="1"/>
  <c r="M918" i="30"/>
  <c r="O917" i="30"/>
  <c r="M917" i="30"/>
  <c r="O916" i="30"/>
  <c r="M916" i="30"/>
  <c r="K915" i="30"/>
  <c r="O915" i="30" s="1"/>
  <c r="J915" i="30"/>
  <c r="I915" i="30"/>
  <c r="H915" i="30"/>
  <c r="K914" i="30"/>
  <c r="O914" i="30" s="1"/>
  <c r="J914" i="30"/>
  <c r="M914" i="30" s="1"/>
  <c r="I914" i="30"/>
  <c r="H914" i="30"/>
  <c r="K913" i="30"/>
  <c r="O913" i="30" s="1"/>
  <c r="J913" i="30"/>
  <c r="I913" i="30"/>
  <c r="H913" i="30"/>
  <c r="M913" i="30" s="1"/>
  <c r="K912" i="30"/>
  <c r="O912" i="30" s="1"/>
  <c r="J912" i="30"/>
  <c r="I912" i="30"/>
  <c r="I908" i="30" s="1"/>
  <c r="H912" i="30"/>
  <c r="H911" i="30" s="1"/>
  <c r="K911" i="30"/>
  <c r="K910" i="30"/>
  <c r="O910" i="30" s="1"/>
  <c r="J910" i="30"/>
  <c r="M910" i="30" s="1"/>
  <c r="I910" i="30"/>
  <c r="H910" i="30"/>
  <c r="K909" i="30"/>
  <c r="O909" i="30" s="1"/>
  <c r="J909" i="30"/>
  <c r="I909" i="30"/>
  <c r="H909" i="30"/>
  <c r="M909" i="30" s="1"/>
  <c r="K908" i="30"/>
  <c r="J908" i="30"/>
  <c r="K907" i="30"/>
  <c r="K906" i="30"/>
  <c r="O906" i="30" s="1"/>
  <c r="J906" i="30"/>
  <c r="M906" i="30" s="1"/>
  <c r="I906" i="30"/>
  <c r="H906" i="30"/>
  <c r="K905" i="30"/>
  <c r="O905" i="30" s="1"/>
  <c r="J905" i="30"/>
  <c r="I905" i="30"/>
  <c r="H905" i="30"/>
  <c r="M905" i="30" s="1"/>
  <c r="K904" i="30"/>
  <c r="J904" i="30"/>
  <c r="K903" i="30"/>
  <c r="J903" i="30"/>
  <c r="I844" i="30"/>
  <c r="I840" i="30" s="1"/>
  <c r="H825" i="30"/>
  <c r="H768" i="30"/>
  <c r="K769" i="30"/>
  <c r="K768" i="30"/>
  <c r="J769" i="30"/>
  <c r="J768" i="30"/>
  <c r="I769" i="30"/>
  <c r="I768" i="30"/>
  <c r="H769" i="30"/>
  <c r="O778" i="30"/>
  <c r="M778" i="30"/>
  <c r="O777" i="30"/>
  <c r="M777" i="30"/>
  <c r="O776" i="30"/>
  <c r="M776" i="30"/>
  <c r="O775" i="30"/>
  <c r="M775" i="30"/>
  <c r="K775" i="30"/>
  <c r="J775" i="30"/>
  <c r="I775" i="30"/>
  <c r="H775" i="30"/>
  <c r="I907" i="30" l="1"/>
  <c r="I904" i="30"/>
  <c r="I903" i="30" s="1"/>
  <c r="I911" i="30"/>
  <c r="M912" i="30"/>
  <c r="M915" i="30"/>
  <c r="O911" i="30"/>
  <c r="H908" i="30"/>
  <c r="J907" i="30"/>
  <c r="J911" i="30"/>
  <c r="M911" i="30" s="1"/>
  <c r="H907" i="30" l="1"/>
  <c r="O907" i="30" s="1"/>
  <c r="H904" i="30"/>
  <c r="O908" i="30"/>
  <c r="M908" i="30"/>
  <c r="O782" i="30"/>
  <c r="M782" i="30"/>
  <c r="O781" i="30"/>
  <c r="N781" i="30"/>
  <c r="M781" i="30"/>
  <c r="L781" i="30"/>
  <c r="O780" i="30"/>
  <c r="N780" i="30"/>
  <c r="M780" i="30"/>
  <c r="L780" i="30"/>
  <c r="K779" i="30"/>
  <c r="J779" i="30"/>
  <c r="I779" i="30"/>
  <c r="H779" i="30"/>
  <c r="H720" i="30"/>
  <c r="H221" i="30"/>
  <c r="K178" i="30"/>
  <c r="J178" i="30"/>
  <c r="I178" i="30"/>
  <c r="H178" i="30"/>
  <c r="O202" i="30"/>
  <c r="O201" i="30"/>
  <c r="M201" i="30"/>
  <c r="N200" i="30"/>
  <c r="K199" i="30"/>
  <c r="J199" i="30"/>
  <c r="I199" i="30"/>
  <c r="H199" i="30"/>
  <c r="H903" i="30" l="1"/>
  <c r="M904" i="30"/>
  <c r="O904" i="30"/>
  <c r="M907" i="30"/>
  <c r="M199" i="30"/>
  <c r="O199" i="30"/>
  <c r="M779" i="30"/>
  <c r="O779" i="30"/>
  <c r="N779" i="30"/>
  <c r="L779" i="30"/>
  <c r="L199" i="30"/>
  <c r="O200" i="30"/>
  <c r="L200" i="30"/>
  <c r="N199" i="30"/>
  <c r="M200" i="30"/>
  <c r="O903" i="30" l="1"/>
  <c r="M903" i="30"/>
  <c r="K95" i="30"/>
  <c r="J95" i="30"/>
  <c r="I95" i="30"/>
  <c r="H95" i="30"/>
  <c r="L85" i="30" l="1"/>
  <c r="O85" i="30"/>
  <c r="M85" i="30"/>
  <c r="O95" i="30"/>
  <c r="N95" i="30"/>
  <c r="M95" i="30"/>
  <c r="L95" i="30"/>
  <c r="L129" i="30"/>
  <c r="M129" i="30"/>
  <c r="N129" i="30"/>
  <c r="O129" i="30"/>
  <c r="O128" i="30"/>
  <c r="N128" i="30"/>
  <c r="M128" i="30"/>
  <c r="L128" i="30"/>
  <c r="N119" i="30"/>
  <c r="M119" i="30"/>
  <c r="L119" i="30"/>
  <c r="L784" i="30" l="1"/>
  <c r="L785" i="30"/>
  <c r="N784" i="30"/>
  <c r="N785" i="30"/>
  <c r="K242" i="30"/>
  <c r="J244" i="30"/>
  <c r="K244" i="30"/>
  <c r="I243" i="30"/>
  <c r="I239" i="30" s="1"/>
  <c r="I244" i="30"/>
  <c r="I242" i="30"/>
  <c r="O668" i="30"/>
  <c r="M668" i="30"/>
  <c r="O666" i="30"/>
  <c r="K665" i="30"/>
  <c r="J665" i="30"/>
  <c r="I665" i="30"/>
  <c r="H665" i="30"/>
  <c r="O664" i="30"/>
  <c r="M664" i="30"/>
  <c r="O662" i="30"/>
  <c r="K661" i="30"/>
  <c r="J661" i="30"/>
  <c r="I661" i="30"/>
  <c r="H661" i="30"/>
  <c r="O660" i="30"/>
  <c r="M660" i="30"/>
  <c r="K657" i="30"/>
  <c r="J657" i="30"/>
  <c r="I657" i="30"/>
  <c r="H657" i="30"/>
  <c r="O656" i="30"/>
  <c r="M656" i="30"/>
  <c r="K653" i="30"/>
  <c r="J653" i="30"/>
  <c r="I653" i="30"/>
  <c r="H653" i="30"/>
  <c r="O652" i="30"/>
  <c r="M652" i="30"/>
  <c r="K649" i="30"/>
  <c r="J649" i="30"/>
  <c r="I649" i="30"/>
  <c r="H649" i="30"/>
  <c r="O648" i="30"/>
  <c r="M648" i="30"/>
  <c r="O646" i="30"/>
  <c r="K645" i="30"/>
  <c r="J645" i="30"/>
  <c r="I645" i="30"/>
  <c r="H645" i="30"/>
  <c r="O644" i="30"/>
  <c r="M644" i="30"/>
  <c r="O642" i="30"/>
  <c r="K641" i="30"/>
  <c r="J641" i="30"/>
  <c r="I641" i="30"/>
  <c r="H641" i="30"/>
  <c r="O640" i="30"/>
  <c r="M640" i="30"/>
  <c r="O638" i="30"/>
  <c r="K637" i="30"/>
  <c r="J637" i="30"/>
  <c r="I637" i="30"/>
  <c r="H637" i="30"/>
  <c r="O636" i="30"/>
  <c r="M636" i="30"/>
  <c r="O634" i="30"/>
  <c r="K633" i="30"/>
  <c r="J633" i="30"/>
  <c r="I633" i="30"/>
  <c r="H633" i="30"/>
  <c r="O632" i="30"/>
  <c r="M632" i="30"/>
  <c r="O630" i="30"/>
  <c r="K629" i="30"/>
  <c r="J629" i="30"/>
  <c r="I629" i="30"/>
  <c r="H629" i="30"/>
  <c r="O622" i="30"/>
  <c r="N622" i="30"/>
  <c r="M622" i="30"/>
  <c r="L622" i="30"/>
  <c r="K621" i="30"/>
  <c r="J621" i="30"/>
  <c r="I621" i="30"/>
  <c r="H621" i="30"/>
  <c r="H72" i="30"/>
  <c r="I81" i="30"/>
  <c r="J81" i="30"/>
  <c r="K81" i="30"/>
  <c r="I82" i="30"/>
  <c r="J82" i="30"/>
  <c r="K82" i="30"/>
  <c r="I83" i="30"/>
  <c r="J83" i="30"/>
  <c r="K83" i="30"/>
  <c r="H82" i="30"/>
  <c r="H83" i="30"/>
  <c r="H81" i="30"/>
  <c r="O96" i="30"/>
  <c r="M96" i="30"/>
  <c r="O94" i="30"/>
  <c r="M94" i="30"/>
  <c r="K93" i="30"/>
  <c r="J93" i="30"/>
  <c r="I93" i="30"/>
  <c r="H93" i="30"/>
  <c r="O649" i="30" l="1"/>
  <c r="O665" i="30"/>
  <c r="O633" i="30"/>
  <c r="O83" i="30"/>
  <c r="K80" i="30"/>
  <c r="J80" i="30"/>
  <c r="M83" i="30"/>
  <c r="O629" i="30"/>
  <c r="M641" i="30"/>
  <c r="O645" i="30"/>
  <c r="M657" i="30"/>
  <c r="O661" i="30"/>
  <c r="I80" i="30"/>
  <c r="M629" i="30"/>
  <c r="M645" i="30"/>
  <c r="M661" i="30"/>
  <c r="H80" i="30"/>
  <c r="M81" i="30"/>
  <c r="M633" i="30"/>
  <c r="O637" i="30"/>
  <c r="M649" i="30"/>
  <c r="O653" i="30"/>
  <c r="M665" i="30"/>
  <c r="O81" i="30"/>
  <c r="M637" i="30"/>
  <c r="O641" i="30"/>
  <c r="M653" i="30"/>
  <c r="O657" i="30"/>
  <c r="O82" i="30"/>
  <c r="N82" i="30"/>
  <c r="O93" i="30"/>
  <c r="N93" i="30"/>
  <c r="M93" i="30"/>
  <c r="L93" i="30"/>
  <c r="M82" i="30"/>
  <c r="L82" i="30"/>
  <c r="N80" i="30"/>
  <c r="L80" i="30"/>
  <c r="N621" i="30"/>
  <c r="O621" i="30"/>
  <c r="L621" i="30"/>
  <c r="M621" i="30"/>
  <c r="M80" i="30" l="1"/>
  <c r="O80" i="30"/>
  <c r="O934" i="30"/>
  <c r="M934" i="30"/>
  <c r="O933" i="30"/>
  <c r="M933" i="30"/>
  <c r="O932" i="30"/>
  <c r="M932" i="30"/>
  <c r="K931" i="30"/>
  <c r="J931" i="30"/>
  <c r="I931" i="30"/>
  <c r="H931" i="30"/>
  <c r="K930" i="30"/>
  <c r="O930" i="30" s="1"/>
  <c r="J930" i="30"/>
  <c r="I930" i="30"/>
  <c r="H930" i="30"/>
  <c r="K929" i="30"/>
  <c r="O929" i="30" s="1"/>
  <c r="J929" i="30"/>
  <c r="I929" i="30"/>
  <c r="H929" i="30"/>
  <c r="K927" i="30"/>
  <c r="J927" i="30"/>
  <c r="I927" i="30"/>
  <c r="H927" i="30"/>
  <c r="K926" i="30"/>
  <c r="O926" i="30" s="1"/>
  <c r="J926" i="30"/>
  <c r="I926" i="30"/>
  <c r="H926" i="30"/>
  <c r="K925" i="30"/>
  <c r="O925" i="30" s="1"/>
  <c r="J925" i="30"/>
  <c r="I925" i="30"/>
  <c r="H925" i="30"/>
  <c r="K924" i="30"/>
  <c r="J924" i="30"/>
  <c r="I924" i="30"/>
  <c r="H924" i="30"/>
  <c r="K923" i="30"/>
  <c r="J923" i="30"/>
  <c r="I923" i="30"/>
  <c r="H923" i="30"/>
  <c r="K922" i="30"/>
  <c r="O922" i="30" s="1"/>
  <c r="J922" i="30"/>
  <c r="I922" i="30"/>
  <c r="H922" i="30"/>
  <c r="K921" i="30"/>
  <c r="O921" i="30" s="1"/>
  <c r="J921" i="30"/>
  <c r="I921" i="30"/>
  <c r="H921" i="30"/>
  <c r="K920" i="30"/>
  <c r="J920" i="30"/>
  <c r="I920" i="30"/>
  <c r="H920" i="30"/>
  <c r="K919" i="30"/>
  <c r="J919" i="30"/>
  <c r="I919" i="30"/>
  <c r="H919" i="30"/>
  <c r="O902" i="30"/>
  <c r="M902" i="30"/>
  <c r="O901" i="30"/>
  <c r="M901" i="30"/>
  <c r="O900" i="30"/>
  <c r="M900" i="30"/>
  <c r="K899" i="30"/>
  <c r="J899" i="30"/>
  <c r="I899" i="30"/>
  <c r="H899" i="30"/>
  <c r="O898" i="30"/>
  <c r="M898" i="30"/>
  <c r="O897" i="30"/>
  <c r="M897" i="30"/>
  <c r="O896" i="30"/>
  <c r="N896" i="30"/>
  <c r="M896" i="30"/>
  <c r="L896" i="30"/>
  <c r="K895" i="30"/>
  <c r="J895" i="30"/>
  <c r="I895" i="30"/>
  <c r="H895" i="30"/>
  <c r="O894" i="30"/>
  <c r="M894" i="30"/>
  <c r="O893" i="30"/>
  <c r="M893" i="30"/>
  <c r="O892" i="30"/>
  <c r="M892" i="30"/>
  <c r="K891" i="30"/>
  <c r="O891" i="30" s="1"/>
  <c r="J891" i="30"/>
  <c r="I891" i="30"/>
  <c r="H891" i="30"/>
  <c r="O890" i="30"/>
  <c r="M890" i="30"/>
  <c r="O889" i="30"/>
  <c r="M889" i="30"/>
  <c r="O888" i="30"/>
  <c r="M888" i="30"/>
  <c r="K887" i="30"/>
  <c r="J887" i="30"/>
  <c r="I887" i="30"/>
  <c r="H887" i="30"/>
  <c r="O886" i="30"/>
  <c r="M886" i="30"/>
  <c r="O885" i="30"/>
  <c r="M885" i="30"/>
  <c r="O884" i="30"/>
  <c r="M884" i="30"/>
  <c r="K883" i="30"/>
  <c r="J883" i="30"/>
  <c r="I883" i="30"/>
  <c r="H883" i="30"/>
  <c r="O882" i="30"/>
  <c r="M882" i="30"/>
  <c r="O881" i="30"/>
  <c r="M881" i="30"/>
  <c r="O880" i="30"/>
  <c r="M880" i="30"/>
  <c r="K879" i="30"/>
  <c r="O879" i="30" s="1"/>
  <c r="J879" i="30"/>
  <c r="I879" i="30"/>
  <c r="H879" i="30"/>
  <c r="K878" i="30"/>
  <c r="O878" i="30" s="1"/>
  <c r="J878" i="30"/>
  <c r="I878" i="30"/>
  <c r="H878" i="30"/>
  <c r="K877" i="30"/>
  <c r="O877" i="30" s="1"/>
  <c r="J877" i="30"/>
  <c r="I877" i="30"/>
  <c r="H877" i="30"/>
  <c r="K876" i="30"/>
  <c r="J876" i="30"/>
  <c r="I876" i="30"/>
  <c r="H876" i="30"/>
  <c r="K875" i="30"/>
  <c r="J875" i="30"/>
  <c r="I875" i="30"/>
  <c r="H875" i="30"/>
  <c r="K874" i="30"/>
  <c r="O874" i="30" s="1"/>
  <c r="J874" i="30"/>
  <c r="I874" i="30"/>
  <c r="H874" i="30"/>
  <c r="K873" i="30"/>
  <c r="O873" i="30" s="1"/>
  <c r="J873" i="30"/>
  <c r="I873" i="30"/>
  <c r="H873" i="30"/>
  <c r="K872" i="30"/>
  <c r="J872" i="30"/>
  <c r="I872" i="30"/>
  <c r="H872" i="30"/>
  <c r="K871" i="30"/>
  <c r="J871" i="30"/>
  <c r="I871" i="30"/>
  <c r="H871" i="30"/>
  <c r="K870" i="30"/>
  <c r="O870" i="30" s="1"/>
  <c r="J870" i="30"/>
  <c r="I870" i="30"/>
  <c r="H870" i="30"/>
  <c r="K869" i="30"/>
  <c r="O869" i="30" s="1"/>
  <c r="J869" i="30"/>
  <c r="I869" i="30"/>
  <c r="H869" i="30"/>
  <c r="K868" i="30"/>
  <c r="J868" i="30"/>
  <c r="I868" i="30"/>
  <c r="H868" i="30"/>
  <c r="K867" i="30"/>
  <c r="J867" i="30"/>
  <c r="I867" i="30"/>
  <c r="H867" i="30"/>
  <c r="K866" i="30"/>
  <c r="O866" i="30" s="1"/>
  <c r="J866" i="30"/>
  <c r="I866" i="30"/>
  <c r="H866" i="30"/>
  <c r="K865" i="30"/>
  <c r="O865" i="30" s="1"/>
  <c r="J865" i="30"/>
  <c r="I865" i="30"/>
  <c r="H865" i="30"/>
  <c r="K864" i="30"/>
  <c r="J864" i="30"/>
  <c r="I864" i="30"/>
  <c r="H864" i="30"/>
  <c r="K863" i="30"/>
  <c r="J863" i="30"/>
  <c r="I863" i="30"/>
  <c r="H863" i="30"/>
  <c r="O862" i="30"/>
  <c r="M862" i="30"/>
  <c r="O861" i="30"/>
  <c r="N861" i="30"/>
  <c r="M861" i="30"/>
  <c r="L861" i="30"/>
  <c r="O860" i="30"/>
  <c r="N860" i="30"/>
  <c r="M860" i="30"/>
  <c r="L860" i="30"/>
  <c r="K859" i="30"/>
  <c r="J859" i="30"/>
  <c r="I859" i="30"/>
  <c r="H859" i="30"/>
  <c r="K858" i="30"/>
  <c r="J858" i="30"/>
  <c r="I858" i="30"/>
  <c r="H858" i="30"/>
  <c r="K857" i="30"/>
  <c r="J857" i="30"/>
  <c r="I857" i="30"/>
  <c r="H857" i="30"/>
  <c r="K856" i="30"/>
  <c r="J856" i="30"/>
  <c r="I856" i="30"/>
  <c r="H856" i="30"/>
  <c r="K855" i="30"/>
  <c r="J855" i="30"/>
  <c r="I855" i="30"/>
  <c r="H855" i="30"/>
  <c r="K854" i="30"/>
  <c r="J854" i="30"/>
  <c r="I854" i="30"/>
  <c r="H854" i="30"/>
  <c r="K853" i="30"/>
  <c r="J853" i="30"/>
  <c r="I853" i="30"/>
  <c r="H853" i="30"/>
  <c r="K852" i="30"/>
  <c r="J852" i="30"/>
  <c r="I852" i="30"/>
  <c r="H852" i="30"/>
  <c r="K851" i="30"/>
  <c r="J851" i="30"/>
  <c r="I851" i="30"/>
  <c r="H851" i="30"/>
  <c r="O850" i="30"/>
  <c r="M850" i="30"/>
  <c r="O849" i="30"/>
  <c r="M849" i="30"/>
  <c r="O848" i="30"/>
  <c r="M848" i="30"/>
  <c r="K847" i="30"/>
  <c r="J847" i="30"/>
  <c r="I847" i="30"/>
  <c r="H847" i="30"/>
  <c r="K846" i="30"/>
  <c r="J846" i="30"/>
  <c r="I846" i="30"/>
  <c r="H846" i="30"/>
  <c r="K845" i="30"/>
  <c r="J845" i="30"/>
  <c r="I845" i="30"/>
  <c r="I843" i="30" s="1"/>
  <c r="H845" i="30"/>
  <c r="K844" i="30"/>
  <c r="K843" i="30" s="1"/>
  <c r="J844" i="30"/>
  <c r="J843" i="30" s="1"/>
  <c r="H844" i="30"/>
  <c r="H840" i="30" s="1"/>
  <c r="H839" i="30" s="1"/>
  <c r="K842" i="30"/>
  <c r="J842" i="30"/>
  <c r="I842" i="30"/>
  <c r="H842" i="30"/>
  <c r="K841" i="30"/>
  <c r="O841" i="30" s="1"/>
  <c r="J841" i="30"/>
  <c r="I841" i="30"/>
  <c r="H841" i="30"/>
  <c r="I839" i="30"/>
  <c r="O838" i="30"/>
  <c r="M838" i="30"/>
  <c r="O837" i="30"/>
  <c r="M837" i="30"/>
  <c r="O836" i="30"/>
  <c r="N836" i="30"/>
  <c r="M836" i="30"/>
  <c r="L836" i="30"/>
  <c r="K835" i="30"/>
  <c r="J835" i="30"/>
  <c r="I835" i="30"/>
  <c r="H835" i="30"/>
  <c r="K834" i="30"/>
  <c r="J834" i="30"/>
  <c r="I834" i="30"/>
  <c r="H834" i="30"/>
  <c r="K833" i="30"/>
  <c r="J833" i="30"/>
  <c r="I833" i="30"/>
  <c r="H833" i="30"/>
  <c r="K832" i="30"/>
  <c r="J832" i="30"/>
  <c r="I832" i="30"/>
  <c r="H832" i="30"/>
  <c r="K831" i="30"/>
  <c r="J831" i="30"/>
  <c r="I831" i="30"/>
  <c r="H831" i="30"/>
  <c r="O830" i="30"/>
  <c r="M830" i="30"/>
  <c r="O829" i="30"/>
  <c r="M829" i="30"/>
  <c r="O828" i="30"/>
  <c r="M828" i="30"/>
  <c r="K827" i="30"/>
  <c r="O827" i="30" s="1"/>
  <c r="J827" i="30"/>
  <c r="I827" i="30"/>
  <c r="H827" i="30"/>
  <c r="O826" i="30"/>
  <c r="M826" i="30"/>
  <c r="O825" i="30"/>
  <c r="N825" i="30"/>
  <c r="M825" i="30"/>
  <c r="L825" i="30"/>
  <c r="O824" i="30"/>
  <c r="N824" i="30"/>
  <c r="M824" i="30"/>
  <c r="L824" i="30"/>
  <c r="K823" i="30"/>
  <c r="J823" i="30"/>
  <c r="I823" i="30"/>
  <c r="H823" i="30"/>
  <c r="O822" i="30"/>
  <c r="M822" i="30"/>
  <c r="O821" i="30"/>
  <c r="M821" i="30"/>
  <c r="O820" i="30"/>
  <c r="N820" i="30"/>
  <c r="M820" i="30"/>
  <c r="L820" i="30"/>
  <c r="K819" i="30"/>
  <c r="J819" i="30"/>
  <c r="I819" i="30"/>
  <c r="H819" i="30"/>
  <c r="K818" i="30"/>
  <c r="J818" i="30"/>
  <c r="I818" i="30"/>
  <c r="I814" i="30" s="1"/>
  <c r="H818" i="30"/>
  <c r="K817" i="30"/>
  <c r="J817" i="30"/>
  <c r="I817" i="30"/>
  <c r="I813" i="30" s="1"/>
  <c r="H817" i="30"/>
  <c r="K816" i="30"/>
  <c r="K815" i="30" s="1"/>
  <c r="J816" i="30"/>
  <c r="J815" i="30" s="1"/>
  <c r="I816" i="30"/>
  <c r="I815" i="30" s="1"/>
  <c r="H816" i="30"/>
  <c r="H815" i="30" s="1"/>
  <c r="J814" i="30"/>
  <c r="H814" i="30"/>
  <c r="J813" i="30"/>
  <c r="H813" i="30"/>
  <c r="O810" i="30"/>
  <c r="M810" i="30"/>
  <c r="O809" i="30"/>
  <c r="M809" i="30"/>
  <c r="O808" i="30"/>
  <c r="M808" i="30"/>
  <c r="K807" i="30"/>
  <c r="O807" i="30" s="1"/>
  <c r="J807" i="30"/>
  <c r="M807" i="30" s="1"/>
  <c r="I807" i="30"/>
  <c r="H807" i="30"/>
  <c r="O806" i="30"/>
  <c r="M806" i="30"/>
  <c r="O805" i="30"/>
  <c r="N805" i="30"/>
  <c r="M805" i="30"/>
  <c r="L805" i="30"/>
  <c r="O804" i="30"/>
  <c r="N804" i="30"/>
  <c r="M804" i="30"/>
  <c r="L804" i="30"/>
  <c r="K803" i="30"/>
  <c r="J803" i="30"/>
  <c r="I803" i="30"/>
  <c r="H803" i="30"/>
  <c r="K802" i="30"/>
  <c r="O802" i="30" s="1"/>
  <c r="J802" i="30"/>
  <c r="I802" i="30"/>
  <c r="H802" i="30"/>
  <c r="K801" i="30"/>
  <c r="J801" i="30"/>
  <c r="I801" i="30"/>
  <c r="H801" i="30"/>
  <c r="K800" i="30"/>
  <c r="J800" i="30"/>
  <c r="I800" i="30"/>
  <c r="H800" i="30"/>
  <c r="K799" i="30"/>
  <c r="J799" i="30"/>
  <c r="I799" i="30"/>
  <c r="H799" i="30"/>
  <c r="H798" i="30"/>
  <c r="H794" i="30" s="1"/>
  <c r="H790" i="30" s="1"/>
  <c r="H797" i="30"/>
  <c r="H793" i="30" s="1"/>
  <c r="H789" i="30" s="1"/>
  <c r="O786" i="30"/>
  <c r="M786" i="30"/>
  <c r="O785" i="30"/>
  <c r="M785" i="30"/>
  <c r="O784" i="30"/>
  <c r="M784" i="30"/>
  <c r="K783" i="30"/>
  <c r="J783" i="30"/>
  <c r="I783" i="30"/>
  <c r="H783" i="30"/>
  <c r="O774" i="30"/>
  <c r="M774" i="30"/>
  <c r="O773" i="30"/>
  <c r="M773" i="30"/>
  <c r="O772" i="30"/>
  <c r="M772" i="30"/>
  <c r="K771" i="30"/>
  <c r="J771" i="30"/>
  <c r="I771" i="30"/>
  <c r="H771" i="30"/>
  <c r="K770" i="30"/>
  <c r="O770" i="30" s="1"/>
  <c r="J770" i="30"/>
  <c r="I770" i="30"/>
  <c r="H770" i="30"/>
  <c r="K767" i="30"/>
  <c r="J767" i="30"/>
  <c r="I767" i="30"/>
  <c r="H767" i="30"/>
  <c r="K766" i="30"/>
  <c r="J766" i="30"/>
  <c r="I766" i="30"/>
  <c r="H766" i="30"/>
  <c r="K765" i="30"/>
  <c r="J765" i="30"/>
  <c r="I765" i="30"/>
  <c r="H765" i="30"/>
  <c r="K764" i="30"/>
  <c r="J764" i="30"/>
  <c r="I764" i="30"/>
  <c r="H764" i="30"/>
  <c r="K763" i="30"/>
  <c r="J763" i="30"/>
  <c r="I763" i="30"/>
  <c r="H763" i="30"/>
  <c r="K762" i="30"/>
  <c r="J762" i="30"/>
  <c r="I762" i="30"/>
  <c r="H762" i="30"/>
  <c r="K761" i="30"/>
  <c r="J761" i="30"/>
  <c r="I761" i="30"/>
  <c r="H761" i="30"/>
  <c r="K760" i="30"/>
  <c r="K759" i="30" s="1"/>
  <c r="J760" i="30"/>
  <c r="J759" i="30" s="1"/>
  <c r="I760" i="30"/>
  <c r="I759" i="30" s="1"/>
  <c r="H760" i="30"/>
  <c r="O758" i="30"/>
  <c r="M758" i="30"/>
  <c r="O757" i="30"/>
  <c r="N757" i="30"/>
  <c r="M757" i="30"/>
  <c r="L757" i="30"/>
  <c r="O756" i="30"/>
  <c r="N756" i="30"/>
  <c r="M756" i="30"/>
  <c r="L756" i="30"/>
  <c r="K755" i="30"/>
  <c r="J755" i="30"/>
  <c r="I755" i="30"/>
  <c r="H755" i="30"/>
  <c r="K754" i="30"/>
  <c r="J754" i="30"/>
  <c r="I754" i="30"/>
  <c r="H754" i="30"/>
  <c r="K753" i="30"/>
  <c r="K751" i="30" s="1"/>
  <c r="J753" i="30"/>
  <c r="J751" i="30" s="1"/>
  <c r="I753" i="30"/>
  <c r="H753" i="30"/>
  <c r="K752" i="30"/>
  <c r="J752" i="30"/>
  <c r="I752" i="30"/>
  <c r="I751" i="30" s="1"/>
  <c r="H752" i="30"/>
  <c r="H751" i="30" s="1"/>
  <c r="O750" i="30"/>
  <c r="M750" i="30"/>
  <c r="O749" i="30"/>
  <c r="M749" i="30"/>
  <c r="O748" i="30"/>
  <c r="M748" i="30"/>
  <c r="K747" i="30"/>
  <c r="O747" i="30" s="1"/>
  <c r="J747" i="30"/>
  <c r="I747" i="30"/>
  <c r="H747" i="30"/>
  <c r="K746" i="30"/>
  <c r="J746" i="30"/>
  <c r="I746" i="30"/>
  <c r="H746" i="30"/>
  <c r="K745" i="30"/>
  <c r="J745" i="30"/>
  <c r="I745" i="30"/>
  <c r="H745" i="30"/>
  <c r="K744" i="30"/>
  <c r="J744" i="30"/>
  <c r="I744" i="30"/>
  <c r="H744" i="30"/>
  <c r="K743" i="30"/>
  <c r="J743" i="30"/>
  <c r="I743" i="30"/>
  <c r="H743" i="30"/>
  <c r="O742" i="30"/>
  <c r="M742" i="30"/>
  <c r="O741" i="30"/>
  <c r="M741" i="30"/>
  <c r="O740" i="30"/>
  <c r="M740" i="30"/>
  <c r="K739" i="30"/>
  <c r="J739" i="30"/>
  <c r="I739" i="30"/>
  <c r="H739" i="30"/>
  <c r="K738" i="30"/>
  <c r="J738" i="30"/>
  <c r="I738" i="30"/>
  <c r="H738" i="30"/>
  <c r="K737" i="30"/>
  <c r="J737" i="30"/>
  <c r="I737" i="30"/>
  <c r="H737" i="30"/>
  <c r="K736" i="30"/>
  <c r="O736" i="30" s="1"/>
  <c r="J736" i="30"/>
  <c r="I736" i="30"/>
  <c r="H736" i="30"/>
  <c r="K735" i="30"/>
  <c r="J735" i="30"/>
  <c r="I735" i="30"/>
  <c r="H735" i="30"/>
  <c r="O734" i="30"/>
  <c r="M734" i="30"/>
  <c r="O733" i="30"/>
  <c r="M733" i="30"/>
  <c r="O732" i="30"/>
  <c r="M732" i="30"/>
  <c r="K731" i="30"/>
  <c r="O731" i="30" s="1"/>
  <c r="J731" i="30"/>
  <c r="I731" i="30"/>
  <c r="H731" i="30"/>
  <c r="O730" i="30"/>
  <c r="M730" i="30"/>
  <c r="O729" i="30"/>
  <c r="M729" i="30"/>
  <c r="O728" i="30"/>
  <c r="N728" i="30"/>
  <c r="M728" i="30"/>
  <c r="L728" i="30"/>
  <c r="K727" i="30"/>
  <c r="J727" i="30"/>
  <c r="I727" i="30"/>
  <c r="H727" i="30"/>
  <c r="O726" i="30"/>
  <c r="M726" i="30"/>
  <c r="O725" i="30"/>
  <c r="M725" i="30"/>
  <c r="O724" i="30"/>
  <c r="M724" i="30"/>
  <c r="K723" i="30"/>
  <c r="J723" i="30"/>
  <c r="I723" i="30"/>
  <c r="H723" i="30"/>
  <c r="O722" i="30"/>
  <c r="M722" i="30"/>
  <c r="O721" i="30"/>
  <c r="N721" i="30"/>
  <c r="M721" i="30"/>
  <c r="L721" i="30"/>
  <c r="O720" i="30"/>
  <c r="N720" i="30"/>
  <c r="M720" i="30"/>
  <c r="L720" i="30"/>
  <c r="K719" i="30"/>
  <c r="J719" i="30"/>
  <c r="I719" i="30"/>
  <c r="H719" i="30"/>
  <c r="O717" i="30"/>
  <c r="M717" i="30"/>
  <c r="O716" i="30"/>
  <c r="N716" i="30"/>
  <c r="M716" i="30"/>
  <c r="L716" i="30"/>
  <c r="O715" i="30"/>
  <c r="N715" i="30"/>
  <c r="M715" i="30"/>
  <c r="L715" i="30"/>
  <c r="K714" i="30"/>
  <c r="J714" i="30"/>
  <c r="I714" i="30"/>
  <c r="H714" i="30"/>
  <c r="K713" i="30"/>
  <c r="J713" i="30"/>
  <c r="I713" i="30"/>
  <c r="H713" i="30"/>
  <c r="K712" i="30"/>
  <c r="J712" i="30"/>
  <c r="I712" i="30"/>
  <c r="H712" i="30"/>
  <c r="H710" i="30" s="1"/>
  <c r="K711" i="30"/>
  <c r="J711" i="30"/>
  <c r="I711" i="30"/>
  <c r="I710" i="30" s="1"/>
  <c r="H711" i="30"/>
  <c r="K710" i="30"/>
  <c r="J710" i="30"/>
  <c r="K709" i="30"/>
  <c r="J709" i="30"/>
  <c r="I709" i="30"/>
  <c r="H709" i="30"/>
  <c r="K708" i="30"/>
  <c r="J708" i="30"/>
  <c r="I708" i="30"/>
  <c r="H708" i="30"/>
  <c r="K707" i="30"/>
  <c r="J707" i="30"/>
  <c r="I707" i="30"/>
  <c r="I706" i="30" s="1"/>
  <c r="H707" i="30"/>
  <c r="H706" i="30" s="1"/>
  <c r="K706" i="30"/>
  <c r="J706" i="30"/>
  <c r="K704" i="30"/>
  <c r="O704" i="30" s="1"/>
  <c r="J704" i="30"/>
  <c r="M704" i="30" s="1"/>
  <c r="I704" i="30"/>
  <c r="I700" i="30" s="1"/>
  <c r="I696" i="30" s="1"/>
  <c r="H704" i="30"/>
  <c r="K703" i="30"/>
  <c r="J703" i="30"/>
  <c r="I703" i="30"/>
  <c r="I699" i="30" s="1"/>
  <c r="I695" i="30" s="1"/>
  <c r="H703" i="30"/>
  <c r="K702" i="30"/>
  <c r="J702" i="30"/>
  <c r="J698" i="30" s="1"/>
  <c r="I702" i="30"/>
  <c r="I698" i="30" s="1"/>
  <c r="H702" i="30"/>
  <c r="H701" i="30" s="1"/>
  <c r="K701" i="30"/>
  <c r="O692" i="30"/>
  <c r="M692" i="30"/>
  <c r="O691" i="30"/>
  <c r="N691" i="30"/>
  <c r="M691" i="30"/>
  <c r="L691" i="30"/>
  <c r="O690" i="30"/>
  <c r="N690" i="30"/>
  <c r="M690" i="30"/>
  <c r="L690" i="30"/>
  <c r="K689" i="30"/>
  <c r="J689" i="30"/>
  <c r="I689" i="30"/>
  <c r="H689" i="30"/>
  <c r="K688" i="30"/>
  <c r="J688" i="30"/>
  <c r="I688" i="30"/>
  <c r="H688" i="30"/>
  <c r="K687" i="30"/>
  <c r="J687" i="30"/>
  <c r="I687" i="30"/>
  <c r="H687" i="30"/>
  <c r="K686" i="30"/>
  <c r="J686" i="30"/>
  <c r="I686" i="30"/>
  <c r="H686" i="30"/>
  <c r="K685" i="30"/>
  <c r="J685" i="30"/>
  <c r="I685" i="30"/>
  <c r="H685" i="30"/>
  <c r="O676" i="30"/>
  <c r="M676" i="30"/>
  <c r="O675" i="30"/>
  <c r="M675" i="30"/>
  <c r="O674" i="30"/>
  <c r="M674" i="30"/>
  <c r="K673" i="30"/>
  <c r="J673" i="30"/>
  <c r="I673" i="30"/>
  <c r="H673" i="30"/>
  <c r="K672" i="30"/>
  <c r="J672" i="30"/>
  <c r="I672" i="30"/>
  <c r="H672" i="30"/>
  <c r="K671" i="30"/>
  <c r="J671" i="30"/>
  <c r="I671" i="30"/>
  <c r="I235" i="30" s="1"/>
  <c r="I231" i="30" s="1"/>
  <c r="H671" i="30"/>
  <c r="K670" i="30"/>
  <c r="J670" i="30"/>
  <c r="I670" i="30"/>
  <c r="H670" i="30"/>
  <c r="K669" i="30"/>
  <c r="J669" i="30"/>
  <c r="I669" i="30"/>
  <c r="H669" i="30"/>
  <c r="O628" i="30"/>
  <c r="M628" i="30"/>
  <c r="O626" i="30"/>
  <c r="K625" i="30"/>
  <c r="J625" i="30"/>
  <c r="I625" i="30"/>
  <c r="H625" i="30"/>
  <c r="O624" i="30"/>
  <c r="M624" i="30"/>
  <c r="O620" i="30"/>
  <c r="M620" i="30"/>
  <c r="O619" i="30"/>
  <c r="N619" i="30"/>
  <c r="L619" i="30"/>
  <c r="O618" i="30"/>
  <c r="N618" i="30"/>
  <c r="M618" i="30"/>
  <c r="L618" i="30"/>
  <c r="K617" i="30"/>
  <c r="J617" i="30"/>
  <c r="I617" i="30"/>
  <c r="H617" i="30"/>
  <c r="O616" i="30"/>
  <c r="M616" i="30"/>
  <c r="O615" i="30"/>
  <c r="N615" i="30"/>
  <c r="M615" i="30"/>
  <c r="L615" i="30"/>
  <c r="O614" i="30"/>
  <c r="N614" i="30"/>
  <c r="M614" i="30"/>
  <c r="L614" i="30"/>
  <c r="K613" i="30"/>
  <c r="J613" i="30"/>
  <c r="I613" i="30"/>
  <c r="H613" i="30"/>
  <c r="O612" i="30"/>
  <c r="M612" i="30"/>
  <c r="O611" i="30"/>
  <c r="N611" i="30"/>
  <c r="M611" i="30"/>
  <c r="L611" i="30"/>
  <c r="O610" i="30"/>
  <c r="N610" i="30"/>
  <c r="M610" i="30"/>
  <c r="L610" i="30"/>
  <c r="K609" i="30"/>
  <c r="J609" i="30"/>
  <c r="I609" i="30"/>
  <c r="H609" i="30"/>
  <c r="O608" i="30"/>
  <c r="M608" i="30"/>
  <c r="O607" i="30"/>
  <c r="N607" i="30"/>
  <c r="M607" i="30"/>
  <c r="L607" i="30"/>
  <c r="O606" i="30"/>
  <c r="N606" i="30"/>
  <c r="M606" i="30"/>
  <c r="L606" i="30"/>
  <c r="K605" i="30"/>
  <c r="J605" i="30"/>
  <c r="I605" i="30"/>
  <c r="H605" i="30"/>
  <c r="O604" i="30"/>
  <c r="M604" i="30"/>
  <c r="O603" i="30"/>
  <c r="N603" i="30"/>
  <c r="M603" i="30"/>
  <c r="L603" i="30"/>
  <c r="O602" i="30"/>
  <c r="N602" i="30"/>
  <c r="M602" i="30"/>
  <c r="L602" i="30"/>
  <c r="K601" i="30"/>
  <c r="J601" i="30"/>
  <c r="I601" i="30"/>
  <c r="H601" i="30"/>
  <c r="O600" i="30"/>
  <c r="M600" i="30"/>
  <c r="O599" i="30"/>
  <c r="M599" i="30"/>
  <c r="O598" i="30"/>
  <c r="N598" i="30"/>
  <c r="M598" i="30"/>
  <c r="L598" i="30"/>
  <c r="K597" i="30"/>
  <c r="J597" i="30"/>
  <c r="I597" i="30"/>
  <c r="H597" i="30"/>
  <c r="O596" i="30"/>
  <c r="M596" i="30"/>
  <c r="O595" i="30"/>
  <c r="M595" i="30"/>
  <c r="O594" i="30"/>
  <c r="N594" i="30"/>
  <c r="M594" i="30"/>
  <c r="L594" i="30"/>
  <c r="K593" i="30"/>
  <c r="J593" i="30"/>
  <c r="I593" i="30"/>
  <c r="H593" i="30"/>
  <c r="O592" i="30"/>
  <c r="M592" i="30"/>
  <c r="O591" i="30"/>
  <c r="M591" i="30"/>
  <c r="O590" i="30"/>
  <c r="N590" i="30"/>
  <c r="M590" i="30"/>
  <c r="L590" i="30"/>
  <c r="K589" i="30"/>
  <c r="J589" i="30"/>
  <c r="I589" i="30"/>
  <c r="H589" i="30"/>
  <c r="O588" i="30"/>
  <c r="M588" i="30"/>
  <c r="O587" i="30"/>
  <c r="M587" i="30"/>
  <c r="O586" i="30"/>
  <c r="N586" i="30"/>
  <c r="M586" i="30"/>
  <c r="L586" i="30"/>
  <c r="K585" i="30"/>
  <c r="J585" i="30"/>
  <c r="I585" i="30"/>
  <c r="H585" i="30"/>
  <c r="O584" i="30"/>
  <c r="M584" i="30"/>
  <c r="O583" i="30"/>
  <c r="N583" i="30"/>
  <c r="M583" i="30"/>
  <c r="L583" i="30"/>
  <c r="O582" i="30"/>
  <c r="N582" i="30"/>
  <c r="M582" i="30"/>
  <c r="L582" i="30"/>
  <c r="K581" i="30"/>
  <c r="J581" i="30"/>
  <c r="I581" i="30"/>
  <c r="H581" i="30"/>
  <c r="O580" i="30"/>
  <c r="M580" i="30"/>
  <c r="O579" i="30"/>
  <c r="N579" i="30"/>
  <c r="M579" i="30"/>
  <c r="L579" i="30"/>
  <c r="O578" i="30"/>
  <c r="N578" i="30"/>
  <c r="M578" i="30"/>
  <c r="L578" i="30"/>
  <c r="K577" i="30"/>
  <c r="J577" i="30"/>
  <c r="I577" i="30"/>
  <c r="H577" i="30"/>
  <c r="O576" i="30"/>
  <c r="M576" i="30"/>
  <c r="O575" i="30"/>
  <c r="N575" i="30"/>
  <c r="M575" i="30"/>
  <c r="L575" i="30"/>
  <c r="O574" i="30"/>
  <c r="N574" i="30"/>
  <c r="M574" i="30"/>
  <c r="L574" i="30"/>
  <c r="K573" i="30"/>
  <c r="J573" i="30"/>
  <c r="I573" i="30"/>
  <c r="H573" i="30"/>
  <c r="O572" i="30"/>
  <c r="M572" i="30"/>
  <c r="O571" i="30"/>
  <c r="N571" i="30"/>
  <c r="M571" i="30"/>
  <c r="L571" i="30"/>
  <c r="O570" i="30"/>
  <c r="N570" i="30"/>
  <c r="M570" i="30"/>
  <c r="L570" i="30"/>
  <c r="K569" i="30"/>
  <c r="J569" i="30"/>
  <c r="I569" i="30"/>
  <c r="H569" i="30"/>
  <c r="O568" i="30"/>
  <c r="M568" i="30"/>
  <c r="O567" i="30"/>
  <c r="N567" i="30"/>
  <c r="M567" i="30"/>
  <c r="L567" i="30"/>
  <c r="O566" i="30"/>
  <c r="N566" i="30"/>
  <c r="M566" i="30"/>
  <c r="L566" i="30"/>
  <c r="K565" i="30"/>
  <c r="J565" i="30"/>
  <c r="I565" i="30"/>
  <c r="H565" i="30"/>
  <c r="O564" i="30"/>
  <c r="M564" i="30"/>
  <c r="O563" i="30"/>
  <c r="N563" i="30"/>
  <c r="M563" i="30"/>
  <c r="L563" i="30"/>
  <c r="O562" i="30"/>
  <c r="N562" i="30"/>
  <c r="M562" i="30"/>
  <c r="L562" i="30"/>
  <c r="K561" i="30"/>
  <c r="J561" i="30"/>
  <c r="I561" i="30"/>
  <c r="H561" i="30"/>
  <c r="O560" i="30"/>
  <c r="M560" i="30"/>
  <c r="O559" i="30"/>
  <c r="N559" i="30"/>
  <c r="M559" i="30"/>
  <c r="L559" i="30"/>
  <c r="O558" i="30"/>
  <c r="N558" i="30"/>
  <c r="M558" i="30"/>
  <c r="L558" i="30"/>
  <c r="K557" i="30"/>
  <c r="J557" i="30"/>
  <c r="I557" i="30"/>
  <c r="H557" i="30"/>
  <c r="O556" i="30"/>
  <c r="M556" i="30"/>
  <c r="O555" i="30"/>
  <c r="M555" i="30"/>
  <c r="O554" i="30"/>
  <c r="N554" i="30"/>
  <c r="M554" i="30"/>
  <c r="L554" i="30"/>
  <c r="K553" i="30"/>
  <c r="J553" i="30"/>
  <c r="I553" i="30"/>
  <c r="H553" i="30"/>
  <c r="O552" i="30"/>
  <c r="M552" i="30"/>
  <c r="O551" i="30"/>
  <c r="M551" i="30"/>
  <c r="O550" i="30"/>
  <c r="N550" i="30"/>
  <c r="M550" i="30"/>
  <c r="L550" i="30"/>
  <c r="K549" i="30"/>
  <c r="J549" i="30"/>
  <c r="I549" i="30"/>
  <c r="H549" i="30"/>
  <c r="O548" i="30"/>
  <c r="M548" i="30"/>
  <c r="O547" i="30"/>
  <c r="M547" i="30"/>
  <c r="O546" i="30"/>
  <c r="N546" i="30"/>
  <c r="M546" i="30"/>
  <c r="L546" i="30"/>
  <c r="K545" i="30"/>
  <c r="J545" i="30"/>
  <c r="I545" i="30"/>
  <c r="H545" i="30"/>
  <c r="O544" i="30"/>
  <c r="M544" i="30"/>
  <c r="O543" i="30"/>
  <c r="M543" i="30"/>
  <c r="O542" i="30"/>
  <c r="N542" i="30"/>
  <c r="M542" i="30"/>
  <c r="L542" i="30"/>
  <c r="K541" i="30"/>
  <c r="J541" i="30"/>
  <c r="I541" i="30"/>
  <c r="H541" i="30"/>
  <c r="O540" i="30"/>
  <c r="M540" i="30"/>
  <c r="O539" i="30"/>
  <c r="N539" i="30"/>
  <c r="M539" i="30"/>
  <c r="L539" i="30"/>
  <c r="O538" i="30"/>
  <c r="N538" i="30"/>
  <c r="M538" i="30"/>
  <c r="L538" i="30"/>
  <c r="K537" i="30"/>
  <c r="J537" i="30"/>
  <c r="I537" i="30"/>
  <c r="H537" i="30"/>
  <c r="O536" i="30"/>
  <c r="M536" i="30"/>
  <c r="O535" i="30"/>
  <c r="N535" i="30"/>
  <c r="M535" i="30"/>
  <c r="L535" i="30"/>
  <c r="O534" i="30"/>
  <c r="N534" i="30"/>
  <c r="M534" i="30"/>
  <c r="L534" i="30"/>
  <c r="K533" i="30"/>
  <c r="J533" i="30"/>
  <c r="I533" i="30"/>
  <c r="H533" i="30"/>
  <c r="O532" i="30"/>
  <c r="M532" i="30"/>
  <c r="O531" i="30"/>
  <c r="N531" i="30"/>
  <c r="M531" i="30"/>
  <c r="L531" i="30"/>
  <c r="O530" i="30"/>
  <c r="N530" i="30"/>
  <c r="M530" i="30"/>
  <c r="L530" i="30"/>
  <c r="K529" i="30"/>
  <c r="J529" i="30"/>
  <c r="I529" i="30"/>
  <c r="H529" i="30"/>
  <c r="O528" i="30"/>
  <c r="M528" i="30"/>
  <c r="K525" i="30"/>
  <c r="J525" i="30"/>
  <c r="I525" i="30"/>
  <c r="H525" i="30"/>
  <c r="O524" i="30"/>
  <c r="M524" i="30"/>
  <c r="O522" i="30"/>
  <c r="K521" i="30"/>
  <c r="J521" i="30"/>
  <c r="I521" i="30"/>
  <c r="H521" i="30"/>
  <c r="O520" i="30"/>
  <c r="M520" i="30"/>
  <c r="O518" i="30"/>
  <c r="K517" i="30"/>
  <c r="J517" i="30"/>
  <c r="I517" i="30"/>
  <c r="H517" i="30"/>
  <c r="O516" i="30"/>
  <c r="M516" i="30"/>
  <c r="O514" i="30"/>
  <c r="K513" i="30"/>
  <c r="J513" i="30"/>
  <c r="I513" i="30"/>
  <c r="H513" i="30"/>
  <c r="O512" i="30"/>
  <c r="M512" i="30"/>
  <c r="O510" i="30"/>
  <c r="K509" i="30"/>
  <c r="J509" i="30"/>
  <c r="I509" i="30"/>
  <c r="H509" i="30"/>
  <c r="O508" i="30"/>
  <c r="M508" i="30"/>
  <c r="O506" i="30"/>
  <c r="K505" i="30"/>
  <c r="J505" i="30"/>
  <c r="I505" i="30"/>
  <c r="H505" i="30"/>
  <c r="O504" i="30"/>
  <c r="M504" i="30"/>
  <c r="O502" i="30"/>
  <c r="K501" i="30"/>
  <c r="J501" i="30"/>
  <c r="I501" i="30"/>
  <c r="H501" i="30"/>
  <c r="O500" i="30"/>
  <c r="M500" i="30"/>
  <c r="O498" i="30"/>
  <c r="K497" i="30"/>
  <c r="J497" i="30"/>
  <c r="I497" i="30"/>
  <c r="H497" i="30"/>
  <c r="O496" i="30"/>
  <c r="M496" i="30"/>
  <c r="O494" i="30"/>
  <c r="K493" i="30"/>
  <c r="J493" i="30"/>
  <c r="I493" i="30"/>
  <c r="H493" i="30"/>
  <c r="O492" i="30"/>
  <c r="M492" i="30"/>
  <c r="O490" i="30"/>
  <c r="K489" i="30"/>
  <c r="J489" i="30"/>
  <c r="I489" i="30"/>
  <c r="H489" i="30"/>
  <c r="O488" i="30"/>
  <c r="M488" i="30"/>
  <c r="O486" i="30"/>
  <c r="K485" i="30"/>
  <c r="J485" i="30"/>
  <c r="I485" i="30"/>
  <c r="H485" i="30"/>
  <c r="O484" i="30"/>
  <c r="M484" i="30"/>
  <c r="O482" i="30"/>
  <c r="K481" i="30"/>
  <c r="J481" i="30"/>
  <c r="I481" i="30"/>
  <c r="H481" i="30"/>
  <c r="O480" i="30"/>
  <c r="M480" i="30"/>
  <c r="O478" i="30"/>
  <c r="K477" i="30"/>
  <c r="J477" i="30"/>
  <c r="I477" i="30"/>
  <c r="H477" i="30"/>
  <c r="O476" i="30"/>
  <c r="M476" i="30"/>
  <c r="O474" i="30"/>
  <c r="K473" i="30"/>
  <c r="J473" i="30"/>
  <c r="I473" i="30"/>
  <c r="H473" i="30"/>
  <c r="O472" i="30"/>
  <c r="M472" i="30"/>
  <c r="O470" i="30"/>
  <c r="K469" i="30"/>
  <c r="J469" i="30"/>
  <c r="I469" i="30"/>
  <c r="H469" i="30"/>
  <c r="O468" i="30"/>
  <c r="M468" i="30"/>
  <c r="O466" i="30"/>
  <c r="K465" i="30"/>
  <c r="J465" i="30"/>
  <c r="I465" i="30"/>
  <c r="H465" i="30"/>
  <c r="O464" i="30"/>
  <c r="M464" i="30"/>
  <c r="O462" i="30"/>
  <c r="K461" i="30"/>
  <c r="J461" i="30"/>
  <c r="I461" i="30"/>
  <c r="H461" i="30"/>
  <c r="O460" i="30"/>
  <c r="M460" i="30"/>
  <c r="O458" i="30"/>
  <c r="K457" i="30"/>
  <c r="J457" i="30"/>
  <c r="I457" i="30"/>
  <c r="H457" i="30"/>
  <c r="O456" i="30"/>
  <c r="M456" i="30"/>
  <c r="O454" i="30"/>
  <c r="K453" i="30"/>
  <c r="J453" i="30"/>
  <c r="I453" i="30"/>
  <c r="H453" i="30"/>
  <c r="O452" i="30"/>
  <c r="M452" i="30"/>
  <c r="O450" i="30"/>
  <c r="K449" i="30"/>
  <c r="J449" i="30"/>
  <c r="I449" i="30"/>
  <c r="H449" i="30"/>
  <c r="O448" i="30"/>
  <c r="M448" i="30"/>
  <c r="O446" i="30"/>
  <c r="K445" i="30"/>
  <c r="J445" i="30"/>
  <c r="I445" i="30"/>
  <c r="H445" i="30"/>
  <c r="O444" i="30"/>
  <c r="M444" i="30"/>
  <c r="O442" i="30"/>
  <c r="K441" i="30"/>
  <c r="J441" i="30"/>
  <c r="I441" i="30"/>
  <c r="H441" i="30"/>
  <c r="O440" i="30"/>
  <c r="M440" i="30"/>
  <c r="O438" i="30"/>
  <c r="K437" i="30"/>
  <c r="O437" i="30" s="1"/>
  <c r="J437" i="30"/>
  <c r="I437" i="30"/>
  <c r="H437" i="30"/>
  <c r="O436" i="30"/>
  <c r="M436" i="30"/>
  <c r="O434" i="30"/>
  <c r="K433" i="30"/>
  <c r="J433" i="30"/>
  <c r="I433" i="30"/>
  <c r="H433" i="30"/>
  <c r="O432" i="30"/>
  <c r="M432" i="30"/>
  <c r="O430" i="30"/>
  <c r="K429" i="30"/>
  <c r="J429" i="30"/>
  <c r="I429" i="30"/>
  <c r="H429" i="30"/>
  <c r="O428" i="30"/>
  <c r="M428" i="30"/>
  <c r="O426" i="30"/>
  <c r="K425" i="30"/>
  <c r="J425" i="30"/>
  <c r="I425" i="30"/>
  <c r="H425" i="30"/>
  <c r="O424" i="30"/>
  <c r="M424" i="30"/>
  <c r="O422" i="30"/>
  <c r="K421" i="30"/>
  <c r="O421" i="30" s="1"/>
  <c r="J421" i="30"/>
  <c r="I421" i="30"/>
  <c r="H421" i="30"/>
  <c r="O420" i="30"/>
  <c r="M420" i="30"/>
  <c r="O418" i="30"/>
  <c r="K417" i="30"/>
  <c r="J417" i="30"/>
  <c r="I417" i="30"/>
  <c r="H417" i="30"/>
  <c r="O416" i="30"/>
  <c r="M416" i="30"/>
  <c r="O414" i="30"/>
  <c r="K413" i="30"/>
  <c r="J413" i="30"/>
  <c r="I413" i="30"/>
  <c r="H413" i="30"/>
  <c r="O412" i="30"/>
  <c r="M412" i="30"/>
  <c r="O410" i="30"/>
  <c r="K409" i="30"/>
  <c r="J409" i="30"/>
  <c r="I409" i="30"/>
  <c r="H409" i="30"/>
  <c r="O408" i="30"/>
  <c r="M408" i="30"/>
  <c r="O406" i="30"/>
  <c r="K405" i="30"/>
  <c r="O405" i="30" s="1"/>
  <c r="J405" i="30"/>
  <c r="I405" i="30"/>
  <c r="H405" i="30"/>
  <c r="O404" i="30"/>
  <c r="M404" i="30"/>
  <c r="O403" i="30"/>
  <c r="M403" i="30"/>
  <c r="O402" i="30"/>
  <c r="M402" i="30"/>
  <c r="K401" i="30"/>
  <c r="J401" i="30"/>
  <c r="I401" i="30"/>
  <c r="H401" i="30"/>
  <c r="O400" i="30"/>
  <c r="M400" i="30"/>
  <c r="O399" i="30"/>
  <c r="M399" i="30"/>
  <c r="O398" i="30"/>
  <c r="M398" i="30"/>
  <c r="K397" i="30"/>
  <c r="O397" i="30" s="1"/>
  <c r="J397" i="30"/>
  <c r="I397" i="30"/>
  <c r="H397" i="30"/>
  <c r="O396" i="30"/>
  <c r="M396" i="30"/>
  <c r="O395" i="30"/>
  <c r="M395" i="30"/>
  <c r="O394" i="30"/>
  <c r="K393" i="30"/>
  <c r="J393" i="30"/>
  <c r="I393" i="30"/>
  <c r="H393" i="30"/>
  <c r="O392" i="30"/>
  <c r="M392" i="30"/>
  <c r="O391" i="30"/>
  <c r="M391" i="30"/>
  <c r="O390" i="30"/>
  <c r="K389" i="30"/>
  <c r="J389" i="30"/>
  <c r="I389" i="30"/>
  <c r="H389" i="30"/>
  <c r="O388" i="30"/>
  <c r="M388" i="30"/>
  <c r="O387" i="30"/>
  <c r="M387" i="30"/>
  <c r="O386" i="30"/>
  <c r="K385" i="30"/>
  <c r="J385" i="30"/>
  <c r="I385" i="30"/>
  <c r="H385" i="30"/>
  <c r="O384" i="30"/>
  <c r="M384" i="30"/>
  <c r="O383" i="30"/>
  <c r="M383" i="30"/>
  <c r="O382" i="30"/>
  <c r="K381" i="30"/>
  <c r="J381" i="30"/>
  <c r="I381" i="30"/>
  <c r="H381" i="30"/>
  <c r="O380" i="30"/>
  <c r="M380" i="30"/>
  <c r="O379" i="30"/>
  <c r="M379" i="30"/>
  <c r="O378" i="30"/>
  <c r="M378" i="30"/>
  <c r="K377" i="30"/>
  <c r="J377" i="30"/>
  <c r="I377" i="30"/>
  <c r="H377" i="30"/>
  <c r="O376" i="30"/>
  <c r="O375" i="30"/>
  <c r="O374" i="30"/>
  <c r="M374" i="30"/>
  <c r="K373" i="30"/>
  <c r="J373" i="30"/>
  <c r="I373" i="30"/>
  <c r="H373" i="30"/>
  <c r="O372" i="30"/>
  <c r="O371" i="30"/>
  <c r="O370" i="30"/>
  <c r="M370" i="30"/>
  <c r="K369" i="30"/>
  <c r="J369" i="30"/>
  <c r="I369" i="30"/>
  <c r="H369" i="30"/>
  <c r="O368" i="30"/>
  <c r="M368" i="30"/>
  <c r="O367" i="30"/>
  <c r="N367" i="30"/>
  <c r="M367" i="30"/>
  <c r="L367" i="30"/>
  <c r="O366" i="30"/>
  <c r="N366" i="30"/>
  <c r="M366" i="30"/>
  <c r="L366" i="30"/>
  <c r="K365" i="30"/>
  <c r="J365" i="30"/>
  <c r="I365" i="30"/>
  <c r="H365" i="30"/>
  <c r="O364" i="30"/>
  <c r="O363" i="30"/>
  <c r="O362" i="30"/>
  <c r="M362" i="30"/>
  <c r="K361" i="30"/>
  <c r="J361" i="30"/>
  <c r="M361" i="30" s="1"/>
  <c r="I361" i="30"/>
  <c r="H361" i="30"/>
  <c r="O360" i="30"/>
  <c r="M360" i="30"/>
  <c r="O359" i="30"/>
  <c r="M359" i="30"/>
  <c r="O358" i="30"/>
  <c r="M358" i="30"/>
  <c r="K357" i="30"/>
  <c r="J357" i="30"/>
  <c r="I357" i="30"/>
  <c r="H357" i="30"/>
  <c r="O356" i="30"/>
  <c r="M356" i="30"/>
  <c r="O355" i="30"/>
  <c r="M355" i="30"/>
  <c r="O354" i="30"/>
  <c r="M354" i="30"/>
  <c r="K353" i="30"/>
  <c r="O353" i="30" s="1"/>
  <c r="J353" i="30"/>
  <c r="M353" i="30" s="1"/>
  <c r="I353" i="30"/>
  <c r="H353" i="30"/>
  <c r="O352" i="30"/>
  <c r="M352" i="30"/>
  <c r="O351" i="30"/>
  <c r="M351" i="30"/>
  <c r="O350" i="30"/>
  <c r="M350" i="30"/>
  <c r="K349" i="30"/>
  <c r="J349" i="30"/>
  <c r="I349" i="30"/>
  <c r="H349" i="30"/>
  <c r="O348" i="30"/>
  <c r="M348" i="30"/>
  <c r="O347" i="30"/>
  <c r="M347" i="30"/>
  <c r="O346" i="30"/>
  <c r="M346" i="30"/>
  <c r="K345" i="30"/>
  <c r="O345" i="30" s="1"/>
  <c r="J345" i="30"/>
  <c r="M345" i="30" s="1"/>
  <c r="I345" i="30"/>
  <c r="H345" i="30"/>
  <c r="O344" i="30"/>
  <c r="M344" i="30"/>
  <c r="O343" i="30"/>
  <c r="M343" i="30"/>
  <c r="O342" i="30"/>
  <c r="M342" i="30"/>
  <c r="K341" i="30"/>
  <c r="J341" i="30"/>
  <c r="I341" i="30"/>
  <c r="H341" i="30"/>
  <c r="O340" i="30"/>
  <c r="M340" i="30"/>
  <c r="O339" i="30"/>
  <c r="M339" i="30"/>
  <c r="O338" i="30"/>
  <c r="M338" i="30"/>
  <c r="K337" i="30"/>
  <c r="O337" i="30" s="1"/>
  <c r="J337" i="30"/>
  <c r="M337" i="30" s="1"/>
  <c r="I337" i="30"/>
  <c r="H337" i="30"/>
  <c r="O336" i="30"/>
  <c r="M336" i="30"/>
  <c r="O335" i="30"/>
  <c r="M335" i="30"/>
  <c r="O334" i="30"/>
  <c r="M334" i="30"/>
  <c r="K333" i="30"/>
  <c r="J333" i="30"/>
  <c r="I333" i="30"/>
  <c r="H333" i="30"/>
  <c r="O332" i="30"/>
  <c r="M332" i="30"/>
  <c r="O331" i="30"/>
  <c r="M331" i="30"/>
  <c r="O330" i="30"/>
  <c r="M330" i="30"/>
  <c r="K329" i="30"/>
  <c r="O329" i="30" s="1"/>
  <c r="J329" i="30"/>
  <c r="M329" i="30" s="1"/>
  <c r="I329" i="30"/>
  <c r="H329" i="30"/>
  <c r="O328" i="30"/>
  <c r="M328" i="30"/>
  <c r="O327" i="30"/>
  <c r="M327" i="30"/>
  <c r="O326" i="30"/>
  <c r="M326" i="30"/>
  <c r="K325" i="30"/>
  <c r="J325" i="30"/>
  <c r="I325" i="30"/>
  <c r="H325" i="30"/>
  <c r="O324" i="30"/>
  <c r="M324" i="30"/>
  <c r="O323" i="30"/>
  <c r="M323" i="30"/>
  <c r="O322" i="30"/>
  <c r="M322" i="30"/>
  <c r="K321" i="30"/>
  <c r="O321" i="30" s="1"/>
  <c r="J321" i="30"/>
  <c r="M321" i="30" s="1"/>
  <c r="I321" i="30"/>
  <c r="H321" i="30"/>
  <c r="O320" i="30"/>
  <c r="M320" i="30"/>
  <c r="O319" i="30"/>
  <c r="M319" i="30"/>
  <c r="O318" i="30"/>
  <c r="M318" i="30"/>
  <c r="K317" i="30"/>
  <c r="J317" i="30"/>
  <c r="I317" i="30"/>
  <c r="H317" i="30"/>
  <c r="O316" i="30"/>
  <c r="M316" i="30"/>
  <c r="O315" i="30"/>
  <c r="M315" i="30"/>
  <c r="O314" i="30"/>
  <c r="M314" i="30"/>
  <c r="K313" i="30"/>
  <c r="O313" i="30" s="1"/>
  <c r="J313" i="30"/>
  <c r="M313" i="30" s="1"/>
  <c r="I313" i="30"/>
  <c r="H313" i="30"/>
  <c r="O312" i="30"/>
  <c r="M312" i="30"/>
  <c r="O311" i="30"/>
  <c r="M311" i="30"/>
  <c r="O310" i="30"/>
  <c r="M310" i="30"/>
  <c r="K309" i="30"/>
  <c r="J309" i="30"/>
  <c r="I309" i="30"/>
  <c r="H309" i="30"/>
  <c r="O308" i="30"/>
  <c r="M308" i="30"/>
  <c r="O307" i="30"/>
  <c r="M307" i="30"/>
  <c r="O306" i="30"/>
  <c r="M306" i="30"/>
  <c r="K305" i="30"/>
  <c r="O305" i="30" s="1"/>
  <c r="J305" i="30"/>
  <c r="M305" i="30" s="1"/>
  <c r="I305" i="30"/>
  <c r="H305" i="30"/>
  <c r="O304" i="30"/>
  <c r="M304" i="30"/>
  <c r="O303" i="30"/>
  <c r="M303" i="30"/>
  <c r="O302" i="30"/>
  <c r="M302" i="30"/>
  <c r="K301" i="30"/>
  <c r="J301" i="30"/>
  <c r="I301" i="30"/>
  <c r="H301" i="30"/>
  <c r="O300" i="30"/>
  <c r="M300" i="30"/>
  <c r="O299" i="30"/>
  <c r="M299" i="30"/>
  <c r="O298" i="30"/>
  <c r="M298" i="30"/>
  <c r="K297" i="30"/>
  <c r="O297" i="30" s="1"/>
  <c r="J297" i="30"/>
  <c r="M297" i="30" s="1"/>
  <c r="I297" i="30"/>
  <c r="H297" i="30"/>
  <c r="O296" i="30"/>
  <c r="M296" i="30"/>
  <c r="O295" i="30"/>
  <c r="M295" i="30"/>
  <c r="O294" i="30"/>
  <c r="M294" i="30"/>
  <c r="K293" i="30"/>
  <c r="J293" i="30"/>
  <c r="I293" i="30"/>
  <c r="H293" i="30"/>
  <c r="O292" i="30"/>
  <c r="M292" i="30"/>
  <c r="O291" i="30"/>
  <c r="M291" i="30"/>
  <c r="O290" i="30"/>
  <c r="M290" i="30"/>
  <c r="K289" i="30"/>
  <c r="O289" i="30" s="1"/>
  <c r="J289" i="30"/>
  <c r="M289" i="30" s="1"/>
  <c r="I289" i="30"/>
  <c r="H289" i="30"/>
  <c r="O288" i="30"/>
  <c r="M288" i="30"/>
  <c r="O287" i="30"/>
  <c r="M287" i="30"/>
  <c r="O286" i="30"/>
  <c r="M286" i="30"/>
  <c r="K285" i="30"/>
  <c r="J285" i="30"/>
  <c r="I285" i="30"/>
  <c r="H285" i="30"/>
  <c r="O284" i="30"/>
  <c r="M284" i="30"/>
  <c r="O283" i="30"/>
  <c r="M283" i="30"/>
  <c r="O282" i="30"/>
  <c r="M282" i="30"/>
  <c r="K281" i="30"/>
  <c r="O281" i="30" s="1"/>
  <c r="J281" i="30"/>
  <c r="M281" i="30" s="1"/>
  <c r="I281" i="30"/>
  <c r="H281" i="30"/>
  <c r="O280" i="30"/>
  <c r="M280" i="30"/>
  <c r="O279" i="30"/>
  <c r="M279" i="30"/>
  <c r="O278" i="30"/>
  <c r="M278" i="30"/>
  <c r="K277" i="30"/>
  <c r="J277" i="30"/>
  <c r="I277" i="30"/>
  <c r="H277" i="30"/>
  <c r="O276" i="30"/>
  <c r="M276" i="30"/>
  <c r="O275" i="30"/>
  <c r="M275" i="30"/>
  <c r="O274" i="30"/>
  <c r="M274" i="30"/>
  <c r="K273" i="30"/>
  <c r="O273" i="30" s="1"/>
  <c r="J273" i="30"/>
  <c r="M273" i="30" s="1"/>
  <c r="I273" i="30"/>
  <c r="H273" i="30"/>
  <c r="O272" i="30"/>
  <c r="M272" i="30"/>
  <c r="O271" i="30"/>
  <c r="M271" i="30"/>
  <c r="O270" i="30"/>
  <c r="M270" i="30"/>
  <c r="K269" i="30"/>
  <c r="J269" i="30"/>
  <c r="I269" i="30"/>
  <c r="H269" i="30"/>
  <c r="O268" i="30"/>
  <c r="M268" i="30"/>
  <c r="O267" i="30"/>
  <c r="M267" i="30"/>
  <c r="O266" i="30"/>
  <c r="M266" i="30"/>
  <c r="K265" i="30"/>
  <c r="O265" i="30" s="1"/>
  <c r="J265" i="30"/>
  <c r="M265" i="30" s="1"/>
  <c r="I265" i="30"/>
  <c r="H265" i="30"/>
  <c r="O264" i="30"/>
  <c r="M264" i="30"/>
  <c r="O263" i="30"/>
  <c r="M263" i="30"/>
  <c r="O262" i="30"/>
  <c r="M262" i="30"/>
  <c r="K261" i="30"/>
  <c r="J261" i="30"/>
  <c r="I261" i="30"/>
  <c r="H261" i="30"/>
  <c r="O260" i="30"/>
  <c r="M260" i="30"/>
  <c r="O259" i="30"/>
  <c r="M259" i="30"/>
  <c r="O258" i="30"/>
  <c r="M258" i="30"/>
  <c r="K257" i="30"/>
  <c r="O257" i="30" s="1"/>
  <c r="J257" i="30"/>
  <c r="M257" i="30" s="1"/>
  <c r="I257" i="30"/>
  <c r="H257" i="30"/>
  <c r="O256" i="30"/>
  <c r="M256" i="30"/>
  <c r="O255" i="30"/>
  <c r="M255" i="30"/>
  <c r="O254" i="30"/>
  <c r="M254" i="30"/>
  <c r="K253" i="30"/>
  <c r="J253" i="30"/>
  <c r="I253" i="30"/>
  <c r="H253" i="30"/>
  <c r="O252" i="30"/>
  <c r="M252" i="30"/>
  <c r="O251" i="30"/>
  <c r="M251" i="30"/>
  <c r="O250" i="30"/>
  <c r="M250" i="30"/>
  <c r="K249" i="30"/>
  <c r="O249" i="30" s="1"/>
  <c r="J249" i="30"/>
  <c r="M249" i="30" s="1"/>
  <c r="I249" i="30"/>
  <c r="H249" i="30"/>
  <c r="O248" i="30"/>
  <c r="M248" i="30"/>
  <c r="O247" i="30"/>
  <c r="M247" i="30"/>
  <c r="O246" i="30"/>
  <c r="M246" i="30"/>
  <c r="K245" i="30"/>
  <c r="J245" i="30"/>
  <c r="I245" i="30"/>
  <c r="H245" i="30"/>
  <c r="I240" i="30"/>
  <c r="H244" i="30"/>
  <c r="H240" i="30" s="1"/>
  <c r="H236" i="30" s="1"/>
  <c r="H232" i="30" s="1"/>
  <c r="H239" i="30"/>
  <c r="H235" i="30" s="1"/>
  <c r="H231" i="30" s="1"/>
  <c r="K241" i="30"/>
  <c r="J241" i="30"/>
  <c r="K240" i="30"/>
  <c r="K239" i="30"/>
  <c r="K238" i="30"/>
  <c r="O228" i="30"/>
  <c r="M228" i="30"/>
  <c r="K225" i="30"/>
  <c r="O225" i="30" s="1"/>
  <c r="J225" i="30"/>
  <c r="I225" i="30"/>
  <c r="H225" i="30"/>
  <c r="O223" i="30"/>
  <c r="M223" i="30"/>
  <c r="O222" i="30"/>
  <c r="M222" i="30"/>
  <c r="O221" i="30"/>
  <c r="N221" i="30"/>
  <c r="M221" i="30"/>
  <c r="L221" i="30"/>
  <c r="K220" i="30"/>
  <c r="J220" i="30"/>
  <c r="I220" i="30"/>
  <c r="H220" i="30"/>
  <c r="K219" i="30"/>
  <c r="J219" i="30"/>
  <c r="I219" i="30"/>
  <c r="H219" i="30"/>
  <c r="K218" i="30"/>
  <c r="J218" i="30"/>
  <c r="I218" i="30"/>
  <c r="H218" i="30"/>
  <c r="H216" i="30" s="1"/>
  <c r="K217" i="30"/>
  <c r="O217" i="30" s="1"/>
  <c r="J217" i="30"/>
  <c r="I217" i="30"/>
  <c r="H217" i="30"/>
  <c r="K216" i="30"/>
  <c r="I216" i="30"/>
  <c r="K214" i="30"/>
  <c r="J214" i="30"/>
  <c r="I214" i="30"/>
  <c r="H214" i="30"/>
  <c r="K213" i="30"/>
  <c r="J213" i="30"/>
  <c r="I213" i="30"/>
  <c r="H213" i="30"/>
  <c r="K212" i="30"/>
  <c r="J212" i="30"/>
  <c r="I212" i="30"/>
  <c r="H212" i="30"/>
  <c r="K211" i="30"/>
  <c r="J211" i="30"/>
  <c r="I211" i="30"/>
  <c r="H211" i="30"/>
  <c r="K210" i="30"/>
  <c r="J210" i="30"/>
  <c r="I210" i="30"/>
  <c r="H210" i="30"/>
  <c r="K209" i="30"/>
  <c r="J209" i="30"/>
  <c r="I209" i="30"/>
  <c r="H209" i="30"/>
  <c r="K208" i="30"/>
  <c r="J208" i="30"/>
  <c r="I208" i="30"/>
  <c r="H208" i="30"/>
  <c r="K207" i="30"/>
  <c r="J207" i="30"/>
  <c r="I207" i="30"/>
  <c r="H207" i="30"/>
  <c r="O206" i="30"/>
  <c r="O205" i="30"/>
  <c r="M205" i="30"/>
  <c r="O204" i="30"/>
  <c r="N204" i="30"/>
  <c r="M204" i="30"/>
  <c r="L204" i="30"/>
  <c r="K203" i="30"/>
  <c r="J203" i="30"/>
  <c r="I203" i="30"/>
  <c r="H203" i="30"/>
  <c r="O198" i="30"/>
  <c r="M198" i="30"/>
  <c r="O197" i="30"/>
  <c r="M197" i="30"/>
  <c r="O196" i="30"/>
  <c r="M196" i="30"/>
  <c r="K195" i="30"/>
  <c r="J195" i="30"/>
  <c r="I195" i="30"/>
  <c r="H195" i="30"/>
  <c r="O194" i="30"/>
  <c r="M194" i="30"/>
  <c r="O193" i="30"/>
  <c r="M193" i="30"/>
  <c r="O192" i="30"/>
  <c r="M192" i="30"/>
  <c r="K191" i="30"/>
  <c r="J191" i="30"/>
  <c r="I191" i="30"/>
  <c r="H191" i="30"/>
  <c r="O189" i="30"/>
  <c r="O188" i="30"/>
  <c r="M188" i="30"/>
  <c r="O187" i="30"/>
  <c r="N187" i="30"/>
  <c r="M187" i="30"/>
  <c r="L187" i="30"/>
  <c r="K186" i="30"/>
  <c r="J186" i="30"/>
  <c r="I186" i="30"/>
  <c r="H186" i="30"/>
  <c r="K185" i="30"/>
  <c r="J185" i="30"/>
  <c r="I185" i="30"/>
  <c r="H185" i="30"/>
  <c r="K184" i="30"/>
  <c r="J184" i="30"/>
  <c r="I184" i="30"/>
  <c r="H184" i="30"/>
  <c r="K183" i="30"/>
  <c r="J183" i="30"/>
  <c r="I183" i="30"/>
  <c r="I182" i="30" s="1"/>
  <c r="H183" i="30"/>
  <c r="H182" i="30" s="1"/>
  <c r="K182" i="30"/>
  <c r="K180" i="30"/>
  <c r="K176" i="30" s="1"/>
  <c r="J180" i="30"/>
  <c r="J176" i="30" s="1"/>
  <c r="I180" i="30"/>
  <c r="H180" i="30"/>
  <c r="K179" i="30"/>
  <c r="K175" i="30" s="1"/>
  <c r="J179" i="30"/>
  <c r="J175" i="30" s="1"/>
  <c r="I179" i="30"/>
  <c r="H179" i="30"/>
  <c r="H175" i="30" s="1"/>
  <c r="K174" i="30"/>
  <c r="K173" i="30" s="1"/>
  <c r="J174" i="30"/>
  <c r="J173" i="30" s="1"/>
  <c r="I177" i="30"/>
  <c r="H174" i="30"/>
  <c r="K177" i="30"/>
  <c r="J177" i="30"/>
  <c r="I176" i="30"/>
  <c r="H176" i="30"/>
  <c r="I175" i="30"/>
  <c r="I174" i="30"/>
  <c r="O172" i="30"/>
  <c r="M172" i="30"/>
  <c r="O171" i="30"/>
  <c r="M171" i="30"/>
  <c r="O170" i="30"/>
  <c r="M170" i="30"/>
  <c r="K169" i="30"/>
  <c r="O169" i="30" s="1"/>
  <c r="J169" i="30"/>
  <c r="I169" i="30"/>
  <c r="H169" i="30"/>
  <c r="O167" i="30"/>
  <c r="M167" i="30"/>
  <c r="O166" i="30"/>
  <c r="M166" i="30"/>
  <c r="O165" i="30"/>
  <c r="N165" i="30"/>
  <c r="M165" i="30"/>
  <c r="L165" i="30"/>
  <c r="K164" i="30"/>
  <c r="J164" i="30"/>
  <c r="I164" i="30"/>
  <c r="H164" i="30"/>
  <c r="K163" i="30"/>
  <c r="J163" i="30"/>
  <c r="I163" i="30"/>
  <c r="H163" i="30"/>
  <c r="K162" i="30"/>
  <c r="J162" i="30"/>
  <c r="I162" i="30"/>
  <c r="I160" i="30" s="1"/>
  <c r="H162" i="30"/>
  <c r="H160" i="30" s="1"/>
  <c r="K161" i="30"/>
  <c r="O161" i="30" s="1"/>
  <c r="J161" i="30"/>
  <c r="J160" i="30" s="1"/>
  <c r="I161" i="30"/>
  <c r="H161" i="30"/>
  <c r="K160" i="30"/>
  <c r="K158" i="30"/>
  <c r="J158" i="30"/>
  <c r="I158" i="30"/>
  <c r="H158" i="30"/>
  <c r="K157" i="30"/>
  <c r="J157" i="30"/>
  <c r="I157" i="30"/>
  <c r="H157" i="30"/>
  <c r="K156" i="30"/>
  <c r="J156" i="30"/>
  <c r="I156" i="30"/>
  <c r="H156" i="30"/>
  <c r="K155" i="30"/>
  <c r="J155" i="30"/>
  <c r="I155" i="30"/>
  <c r="H155" i="30"/>
  <c r="K154" i="30"/>
  <c r="J154" i="30"/>
  <c r="I154" i="30"/>
  <c r="H154" i="30"/>
  <c r="K153" i="30"/>
  <c r="J153" i="30"/>
  <c r="I153" i="30"/>
  <c r="H153" i="30"/>
  <c r="K152" i="30"/>
  <c r="J152" i="30"/>
  <c r="I152" i="30"/>
  <c r="I151" i="30" s="1"/>
  <c r="H152" i="30"/>
  <c r="K151" i="30"/>
  <c r="O146" i="30"/>
  <c r="M146" i="30"/>
  <c r="O145" i="30"/>
  <c r="N145" i="30"/>
  <c r="M145" i="30"/>
  <c r="L145" i="30"/>
  <c r="O144" i="30"/>
  <c r="N144" i="30"/>
  <c r="M144" i="30"/>
  <c r="L144" i="30"/>
  <c r="K143" i="30"/>
  <c r="J143" i="30"/>
  <c r="I143" i="30"/>
  <c r="H143" i="30"/>
  <c r="K142" i="30"/>
  <c r="J142" i="30"/>
  <c r="J138" i="30" s="1"/>
  <c r="I142" i="30"/>
  <c r="I138" i="30" s="1"/>
  <c r="H142" i="30"/>
  <c r="H138" i="30" s="1"/>
  <c r="K141" i="30"/>
  <c r="K137" i="30" s="1"/>
  <c r="J141" i="30"/>
  <c r="J137" i="30" s="1"/>
  <c r="I141" i="30"/>
  <c r="H141" i="30"/>
  <c r="H137" i="30" s="1"/>
  <c r="K140" i="30"/>
  <c r="K136" i="30" s="1"/>
  <c r="J140" i="30"/>
  <c r="J136" i="30" s="1"/>
  <c r="J135" i="30" s="1"/>
  <c r="I140" i="30"/>
  <c r="H140" i="30"/>
  <c r="H139" i="30" s="1"/>
  <c r="K139" i="30"/>
  <c r="J139" i="30"/>
  <c r="I139" i="30"/>
  <c r="I137" i="30"/>
  <c r="I136" i="30"/>
  <c r="H136" i="30"/>
  <c r="O132" i="30"/>
  <c r="M132" i="30"/>
  <c r="K131" i="30"/>
  <c r="J131" i="30"/>
  <c r="I131" i="30"/>
  <c r="H131" i="30"/>
  <c r="K127" i="30"/>
  <c r="J127" i="30"/>
  <c r="I127" i="30"/>
  <c r="H127" i="30"/>
  <c r="K123" i="30"/>
  <c r="O123" i="30" s="1"/>
  <c r="J123" i="30"/>
  <c r="M123" i="30" s="1"/>
  <c r="I123" i="30"/>
  <c r="H123" i="30"/>
  <c r="O121" i="30"/>
  <c r="M121" i="30"/>
  <c r="O120" i="30"/>
  <c r="N120" i="30"/>
  <c r="M120" i="30"/>
  <c r="L120" i="30"/>
  <c r="O119" i="30"/>
  <c r="K118" i="30"/>
  <c r="J118" i="30"/>
  <c r="I118" i="30"/>
  <c r="H118" i="30"/>
  <c r="K117" i="30"/>
  <c r="J117" i="30"/>
  <c r="I117" i="30"/>
  <c r="H117" i="30"/>
  <c r="K116" i="30"/>
  <c r="J116" i="30"/>
  <c r="I116" i="30"/>
  <c r="I114" i="30" s="1"/>
  <c r="H116" i="30"/>
  <c r="H114" i="30" s="1"/>
  <c r="K115" i="30"/>
  <c r="K114" i="30" s="1"/>
  <c r="J115" i="30"/>
  <c r="I115" i="30"/>
  <c r="H115" i="30"/>
  <c r="K113" i="30"/>
  <c r="J113" i="30"/>
  <c r="I113" i="30"/>
  <c r="H113" i="30"/>
  <c r="K112" i="30"/>
  <c r="J112" i="30"/>
  <c r="I112" i="30"/>
  <c r="I110" i="30" s="1"/>
  <c r="H112" i="30"/>
  <c r="K111" i="30"/>
  <c r="J111" i="30"/>
  <c r="J110" i="30" s="1"/>
  <c r="I111" i="30"/>
  <c r="H111" i="30"/>
  <c r="H110" i="30" s="1"/>
  <c r="K110" i="30"/>
  <c r="K108" i="30"/>
  <c r="K104" i="30" s="1"/>
  <c r="J108" i="30"/>
  <c r="J104" i="30" s="1"/>
  <c r="I108" i="30"/>
  <c r="I104" i="30" s="1"/>
  <c r="H108" i="30"/>
  <c r="K107" i="30"/>
  <c r="K103" i="30" s="1"/>
  <c r="J107" i="30"/>
  <c r="J103" i="30" s="1"/>
  <c r="I107" i="30"/>
  <c r="I103" i="30" s="1"/>
  <c r="H107" i="30"/>
  <c r="K106" i="30"/>
  <c r="J106" i="30"/>
  <c r="J102" i="30" s="1"/>
  <c r="I106" i="30"/>
  <c r="I102" i="30" s="1"/>
  <c r="H106" i="30"/>
  <c r="H105" i="30" s="1"/>
  <c r="K105" i="30"/>
  <c r="J105" i="30"/>
  <c r="H104" i="30"/>
  <c r="H103" i="30"/>
  <c r="K102" i="30"/>
  <c r="O100" i="30"/>
  <c r="O99" i="30"/>
  <c r="M99" i="30"/>
  <c r="O98" i="30"/>
  <c r="N98" i="30"/>
  <c r="M98" i="30"/>
  <c r="L98" i="30"/>
  <c r="K97" i="30"/>
  <c r="J97" i="30"/>
  <c r="I97" i="30"/>
  <c r="H97" i="30"/>
  <c r="K89" i="30"/>
  <c r="J89" i="30"/>
  <c r="I89" i="30"/>
  <c r="H89" i="30"/>
  <c r="O87" i="30"/>
  <c r="O86" i="30"/>
  <c r="N86" i="30"/>
  <c r="M86" i="30"/>
  <c r="L86" i="30"/>
  <c r="N85" i="30"/>
  <c r="K84" i="30"/>
  <c r="J84" i="30"/>
  <c r="I84" i="30"/>
  <c r="H84" i="30"/>
  <c r="K79" i="30"/>
  <c r="J79" i="30"/>
  <c r="I79" i="30"/>
  <c r="H79" i="30"/>
  <c r="K78" i="30"/>
  <c r="J78" i="30"/>
  <c r="I78" i="30"/>
  <c r="H78" i="30"/>
  <c r="H76" i="30" s="1"/>
  <c r="K77" i="30"/>
  <c r="J77" i="30"/>
  <c r="I77" i="30"/>
  <c r="H77" i="30"/>
  <c r="K76" i="30"/>
  <c r="I76" i="30"/>
  <c r="K74" i="30"/>
  <c r="J74" i="30"/>
  <c r="I74" i="30"/>
  <c r="H74" i="30"/>
  <c r="K73" i="30"/>
  <c r="J73" i="30"/>
  <c r="I73" i="30"/>
  <c r="H73" i="30"/>
  <c r="K72" i="30"/>
  <c r="K71" i="30" s="1"/>
  <c r="J72" i="30"/>
  <c r="J71" i="30" s="1"/>
  <c r="I72" i="30"/>
  <c r="I71" i="30" s="1"/>
  <c r="H71" i="30"/>
  <c r="K70" i="30"/>
  <c r="J70" i="30"/>
  <c r="I70" i="30"/>
  <c r="H70" i="30"/>
  <c r="K69" i="30"/>
  <c r="J69" i="30"/>
  <c r="I69" i="30"/>
  <c r="H69" i="30"/>
  <c r="H68" i="30"/>
  <c r="O62" i="30"/>
  <c r="M62" i="30"/>
  <c r="O61" i="30"/>
  <c r="M61" i="30"/>
  <c r="K59" i="30"/>
  <c r="J59" i="30"/>
  <c r="M59" i="30" s="1"/>
  <c r="I59" i="30"/>
  <c r="H59" i="30"/>
  <c r="O58" i="30"/>
  <c r="M58" i="30"/>
  <c r="O57" i="30"/>
  <c r="M57" i="30"/>
  <c r="K55" i="30"/>
  <c r="J55" i="30"/>
  <c r="M55" i="30" s="1"/>
  <c r="I55" i="30"/>
  <c r="H55" i="30"/>
  <c r="O54" i="30"/>
  <c r="M54" i="30"/>
  <c r="O53" i="30"/>
  <c r="M53" i="30"/>
  <c r="O52" i="30"/>
  <c r="N52" i="30"/>
  <c r="M52" i="30"/>
  <c r="L52" i="30"/>
  <c r="K51" i="30"/>
  <c r="J51" i="30"/>
  <c r="I51" i="30"/>
  <c r="H51" i="30"/>
  <c r="O50" i="30"/>
  <c r="M50" i="30"/>
  <c r="O49" i="30"/>
  <c r="M49" i="30"/>
  <c r="O48" i="30"/>
  <c r="M48" i="30"/>
  <c r="K47" i="30"/>
  <c r="J47" i="30"/>
  <c r="I47" i="30"/>
  <c r="H47" i="30"/>
  <c r="O46" i="30"/>
  <c r="M46" i="30"/>
  <c r="O45" i="30"/>
  <c r="M45" i="30"/>
  <c r="O44" i="30"/>
  <c r="M44" i="30"/>
  <c r="K43" i="30"/>
  <c r="J43" i="30"/>
  <c r="I43" i="30"/>
  <c r="H43" i="30"/>
  <c r="O41" i="30"/>
  <c r="M41" i="30"/>
  <c r="O40" i="30"/>
  <c r="N40" i="30"/>
  <c r="M40" i="30"/>
  <c r="L40" i="30"/>
  <c r="O39" i="30"/>
  <c r="N39" i="30"/>
  <c r="M39" i="30"/>
  <c r="L39" i="30"/>
  <c r="K38" i="30"/>
  <c r="J38" i="30"/>
  <c r="I38" i="30"/>
  <c r="H38" i="30"/>
  <c r="K37" i="30"/>
  <c r="J37" i="30"/>
  <c r="I37" i="30"/>
  <c r="H37" i="30"/>
  <c r="K36" i="30"/>
  <c r="J36" i="30"/>
  <c r="I36" i="30"/>
  <c r="H36" i="30"/>
  <c r="K35" i="30"/>
  <c r="J35" i="30"/>
  <c r="I35" i="30"/>
  <c r="H35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H30" i="30" s="1"/>
  <c r="K30" i="30"/>
  <c r="K28" i="30"/>
  <c r="K24" i="30" s="1"/>
  <c r="J28" i="30"/>
  <c r="J24" i="30" s="1"/>
  <c r="J20" i="30" s="1"/>
  <c r="I28" i="30"/>
  <c r="H28" i="30"/>
  <c r="K27" i="30"/>
  <c r="K23" i="30" s="1"/>
  <c r="K19" i="30" s="1"/>
  <c r="J27" i="30"/>
  <c r="J23" i="30" s="1"/>
  <c r="I27" i="30"/>
  <c r="I23" i="30" s="1"/>
  <c r="H27" i="30"/>
  <c r="H23" i="30" s="1"/>
  <c r="K26" i="30"/>
  <c r="K22" i="30" s="1"/>
  <c r="K18" i="30" s="1"/>
  <c r="J26" i="30"/>
  <c r="J22" i="30" s="1"/>
  <c r="J18" i="30" s="1"/>
  <c r="I26" i="30"/>
  <c r="I22" i="30" s="1"/>
  <c r="I18" i="30" s="1"/>
  <c r="H26" i="30"/>
  <c r="H25" i="30" s="1"/>
  <c r="I24" i="30"/>
  <c r="I20" i="30" s="1"/>
  <c r="H24" i="30"/>
  <c r="H20" i="30" s="1"/>
  <c r="K840" i="30" l="1"/>
  <c r="K839" i="30" s="1"/>
  <c r="H843" i="30"/>
  <c r="O843" i="30" s="1"/>
  <c r="H812" i="30"/>
  <c r="J812" i="30"/>
  <c r="J151" i="30"/>
  <c r="L151" i="30" s="1"/>
  <c r="H151" i="30"/>
  <c r="J114" i="30"/>
  <c r="M114" i="30" s="1"/>
  <c r="H102" i="30"/>
  <c r="H34" i="30"/>
  <c r="O160" i="30"/>
  <c r="O669" i="30"/>
  <c r="O670" i="30"/>
  <c r="O671" i="30"/>
  <c r="O672" i="30"/>
  <c r="O517" i="30"/>
  <c r="M381" i="30"/>
  <c r="O673" i="30"/>
  <c r="O919" i="30"/>
  <c r="O923" i="30"/>
  <c r="O924" i="30"/>
  <c r="O927" i="30"/>
  <c r="O928" i="30"/>
  <c r="O842" i="30"/>
  <c r="M709" i="30"/>
  <c r="O845" i="30"/>
  <c r="O846" i="30"/>
  <c r="O743" i="30"/>
  <c r="O762" i="30"/>
  <c r="O766" i="30"/>
  <c r="O818" i="30"/>
  <c r="O833" i="30"/>
  <c r="O834" i="30"/>
  <c r="O153" i="30"/>
  <c r="O157" i="30"/>
  <c r="O158" i="30"/>
  <c r="O863" i="30"/>
  <c r="O864" i="30"/>
  <c r="O867" i="30"/>
  <c r="O868" i="30"/>
  <c r="O871" i="30"/>
  <c r="O872" i="30"/>
  <c r="O875" i="30"/>
  <c r="O876" i="30"/>
  <c r="O895" i="30"/>
  <c r="O899" i="30"/>
  <c r="O887" i="30"/>
  <c r="J840" i="30"/>
  <c r="J839" i="30" s="1"/>
  <c r="J811" i="30"/>
  <c r="O817" i="30"/>
  <c r="O823" i="30"/>
  <c r="J797" i="30"/>
  <c r="J793" i="30" s="1"/>
  <c r="L793" i="30" s="1"/>
  <c r="N801" i="30"/>
  <c r="N799" i="30"/>
  <c r="N800" i="30"/>
  <c r="N803" i="30"/>
  <c r="H811" i="30"/>
  <c r="H796" i="30"/>
  <c r="H795" i="30" s="1"/>
  <c r="J798" i="30"/>
  <c r="J794" i="30" s="1"/>
  <c r="I797" i="30"/>
  <c r="I793" i="30" s="1"/>
  <c r="I789" i="30" s="1"/>
  <c r="I798" i="30"/>
  <c r="I794" i="30" s="1"/>
  <c r="O771" i="30"/>
  <c r="H759" i="30"/>
  <c r="J76" i="30"/>
  <c r="O154" i="30"/>
  <c r="J216" i="30"/>
  <c r="I135" i="30"/>
  <c r="O162" i="30"/>
  <c r="O163" i="30"/>
  <c r="O209" i="30"/>
  <c r="O210" i="30"/>
  <c r="O213" i="30"/>
  <c r="O214" i="30"/>
  <c r="O216" i="30"/>
  <c r="O218" i="30"/>
  <c r="O219" i="30"/>
  <c r="J699" i="30"/>
  <c r="J695" i="30" s="1"/>
  <c r="I105" i="30"/>
  <c r="N687" i="30"/>
  <c r="O688" i="30"/>
  <c r="O713" i="30"/>
  <c r="O735" i="30"/>
  <c r="O737" i="30"/>
  <c r="O738" i="30"/>
  <c r="O739" i="30"/>
  <c r="J66" i="30"/>
  <c r="K149" i="30"/>
  <c r="H135" i="30"/>
  <c r="J101" i="30"/>
  <c r="J149" i="30"/>
  <c r="I173" i="30"/>
  <c r="H173" i="30"/>
  <c r="O173" i="30" s="1"/>
  <c r="H177" i="30"/>
  <c r="K101" i="30"/>
  <c r="H101" i="30"/>
  <c r="M101" i="30" s="1"/>
  <c r="L127" i="30"/>
  <c r="N127" i="30"/>
  <c r="M131" i="30"/>
  <c r="O142" i="30"/>
  <c r="J34" i="30"/>
  <c r="L34" i="30" s="1"/>
  <c r="I34" i="30"/>
  <c r="J30" i="30"/>
  <c r="M30" i="30" s="1"/>
  <c r="I30" i="30"/>
  <c r="M43" i="30"/>
  <c r="I25" i="30"/>
  <c r="H22" i="30"/>
  <c r="H18" i="30" s="1"/>
  <c r="M18" i="30" s="1"/>
  <c r="I101" i="30"/>
  <c r="O393" i="30"/>
  <c r="M397" i="30"/>
  <c r="M405" i="30"/>
  <c r="O409" i="30"/>
  <c r="M421" i="30"/>
  <c r="O425" i="30"/>
  <c r="M437" i="30"/>
  <c r="O441" i="30"/>
  <c r="M453" i="30"/>
  <c r="O457" i="30"/>
  <c r="M469" i="30"/>
  <c r="O473" i="30"/>
  <c r="M485" i="30"/>
  <c r="O489" i="30"/>
  <c r="M501" i="30"/>
  <c r="O505" i="30"/>
  <c r="M517" i="30"/>
  <c r="O521" i="30"/>
  <c r="O533" i="30"/>
  <c r="O541" i="30"/>
  <c r="O545" i="30"/>
  <c r="O549" i="30"/>
  <c r="O553" i="30"/>
  <c r="O557" i="30"/>
  <c r="O565" i="30"/>
  <c r="O573" i="30"/>
  <c r="O581" i="30"/>
  <c r="N613" i="30"/>
  <c r="M669" i="30"/>
  <c r="M670" i="30"/>
  <c r="M671" i="30"/>
  <c r="M672" i="30"/>
  <c r="M673" i="30"/>
  <c r="M713" i="30"/>
  <c r="M735" i="30"/>
  <c r="M736" i="30"/>
  <c r="M737" i="30"/>
  <c r="M738" i="30"/>
  <c r="M739" i="30"/>
  <c r="H700" i="30"/>
  <c r="H696" i="30" s="1"/>
  <c r="N751" i="30"/>
  <c r="N752" i="30"/>
  <c r="N753" i="30"/>
  <c r="O754" i="30"/>
  <c r="N755" i="30"/>
  <c r="J796" i="30"/>
  <c r="K812" i="30"/>
  <c r="N812" i="30" s="1"/>
  <c r="K813" i="30"/>
  <c r="K797" i="30" s="1"/>
  <c r="K814" i="30"/>
  <c r="K798" i="30" s="1"/>
  <c r="M827" i="30"/>
  <c r="J790" i="30"/>
  <c r="M790" i="30" s="1"/>
  <c r="O43" i="30"/>
  <c r="O55" i="30"/>
  <c r="O59" i="30"/>
  <c r="I65" i="30"/>
  <c r="O30" i="30"/>
  <c r="O31" i="30"/>
  <c r="O32" i="30"/>
  <c r="O33" i="30"/>
  <c r="J65" i="30"/>
  <c r="M70" i="30"/>
  <c r="M74" i="30"/>
  <c r="M76" i="30"/>
  <c r="M77" i="30"/>
  <c r="M78" i="30"/>
  <c r="M79" i="30"/>
  <c r="K138" i="30"/>
  <c r="O138" i="30" s="1"/>
  <c r="J182" i="30"/>
  <c r="O709" i="30"/>
  <c r="I812" i="30"/>
  <c r="O37" i="30"/>
  <c r="H67" i="30"/>
  <c r="O70" i="30"/>
  <c r="O74" i="30"/>
  <c r="O76" i="30"/>
  <c r="O77" i="30"/>
  <c r="O78" i="30"/>
  <c r="H241" i="30"/>
  <c r="L241" i="30" s="1"/>
  <c r="K234" i="30"/>
  <c r="K230" i="30" s="1"/>
  <c r="L751" i="30"/>
  <c r="L752" i="30"/>
  <c r="L753" i="30"/>
  <c r="M754" i="30"/>
  <c r="L755" i="30"/>
  <c r="I790" i="30"/>
  <c r="O24" i="30"/>
  <c r="K20" i="30"/>
  <c r="O20" i="30" s="1"/>
  <c r="O35" i="30"/>
  <c r="N35" i="30"/>
  <c r="K34" i="30"/>
  <c r="O36" i="30"/>
  <c r="N36" i="30"/>
  <c r="O813" i="30"/>
  <c r="J25" i="30"/>
  <c r="M25" i="30" s="1"/>
  <c r="H66" i="30"/>
  <c r="K236" i="30"/>
  <c r="K232" i="30" s="1"/>
  <c r="O232" i="30" s="1"/>
  <c r="J701" i="30"/>
  <c r="L701" i="30" s="1"/>
  <c r="L35" i="30"/>
  <c r="M35" i="30"/>
  <c r="L36" i="30"/>
  <c r="M36" i="30"/>
  <c r="M89" i="30"/>
  <c r="O104" i="30"/>
  <c r="O108" i="30"/>
  <c r="O110" i="30"/>
  <c r="O111" i="30"/>
  <c r="O112" i="30"/>
  <c r="O113" i="30"/>
  <c r="O114" i="30"/>
  <c r="N114" i="30"/>
  <c r="J148" i="30"/>
  <c r="M153" i="30"/>
  <c r="M154" i="30"/>
  <c r="M157" i="30"/>
  <c r="M158" i="30"/>
  <c r="M160" i="30"/>
  <c r="M161" i="30"/>
  <c r="M162" i="30"/>
  <c r="M163" i="30"/>
  <c r="M169" i="30"/>
  <c r="H149" i="30"/>
  <c r="H150" i="30"/>
  <c r="O195" i="30"/>
  <c r="M209" i="30"/>
  <c r="M210" i="30"/>
  <c r="M213" i="30"/>
  <c r="M214" i="30"/>
  <c r="M216" i="30"/>
  <c r="M217" i="30"/>
  <c r="M218" i="30"/>
  <c r="M219" i="30"/>
  <c r="M225" i="30"/>
  <c r="O385" i="30"/>
  <c r="O417" i="30"/>
  <c r="O433" i="30"/>
  <c r="O449" i="30"/>
  <c r="O465" i="30"/>
  <c r="O481" i="30"/>
  <c r="O497" i="30"/>
  <c r="O513" i="30"/>
  <c r="O529" i="30"/>
  <c r="O537" i="30"/>
  <c r="O561" i="30"/>
  <c r="O569" i="30"/>
  <c r="O577" i="30"/>
  <c r="O585" i="30"/>
  <c r="O589" i="30"/>
  <c r="N597" i="30"/>
  <c r="N617" i="30"/>
  <c r="M813" i="30"/>
  <c r="M817" i="30"/>
  <c r="M863" i="30"/>
  <c r="M864" i="30"/>
  <c r="M865" i="30"/>
  <c r="M866" i="30"/>
  <c r="M867" i="30"/>
  <c r="M868" i="30"/>
  <c r="M869" i="30"/>
  <c r="M870" i="30"/>
  <c r="M871" i="30"/>
  <c r="M872" i="30"/>
  <c r="M873" i="30"/>
  <c r="M874" i="30"/>
  <c r="M875" i="30"/>
  <c r="M876" i="30"/>
  <c r="M877" i="30"/>
  <c r="M878" i="30"/>
  <c r="M879" i="30"/>
  <c r="M887" i="30"/>
  <c r="M895" i="30"/>
  <c r="M899" i="30"/>
  <c r="O149" i="30"/>
  <c r="I701" i="30"/>
  <c r="K66" i="30"/>
  <c r="K65" i="30"/>
  <c r="O79" i="30"/>
  <c r="M104" i="30"/>
  <c r="M108" i="30"/>
  <c r="M110" i="30"/>
  <c r="M111" i="30"/>
  <c r="M112" i="30"/>
  <c r="M113" i="30"/>
  <c r="M116" i="30"/>
  <c r="O131" i="30"/>
  <c r="I148" i="30"/>
  <c r="I149" i="30"/>
  <c r="I150" i="30"/>
  <c r="O175" i="30"/>
  <c r="O179" i="30"/>
  <c r="O180" i="30"/>
  <c r="O182" i="30"/>
  <c r="O183" i="30"/>
  <c r="O184" i="30"/>
  <c r="O185" i="30"/>
  <c r="M195" i="30"/>
  <c r="O361" i="30"/>
  <c r="O381" i="30"/>
  <c r="M385" i="30"/>
  <c r="M417" i="30"/>
  <c r="M433" i="30"/>
  <c r="M449" i="30"/>
  <c r="O453" i="30"/>
  <c r="M465" i="30"/>
  <c r="O469" i="30"/>
  <c r="M481" i="30"/>
  <c r="O485" i="30"/>
  <c r="M497" i="30"/>
  <c r="O501" i="30"/>
  <c r="M513" i="30"/>
  <c r="M529" i="30"/>
  <c r="M537" i="30"/>
  <c r="M561" i="30"/>
  <c r="M569" i="30"/>
  <c r="M577" i="30"/>
  <c r="M585" i="30"/>
  <c r="M589" i="30"/>
  <c r="L597" i="30"/>
  <c r="L617" i="30"/>
  <c r="O853" i="30"/>
  <c r="O854" i="30"/>
  <c r="O857" i="30"/>
  <c r="O858" i="30"/>
  <c r="O883" i="30"/>
  <c r="O931" i="30"/>
  <c r="O116" i="30"/>
  <c r="N116" i="30"/>
  <c r="L116" i="30"/>
  <c r="O115" i="30"/>
  <c r="N115" i="30"/>
  <c r="M115" i="30"/>
  <c r="L115" i="30"/>
  <c r="L601" i="30"/>
  <c r="N601" i="30"/>
  <c r="J68" i="30"/>
  <c r="J67" i="30" s="1"/>
  <c r="N685" i="30"/>
  <c r="N686" i="30"/>
  <c r="N689" i="30"/>
  <c r="L609" i="30"/>
  <c r="N609" i="30"/>
  <c r="N605" i="30"/>
  <c r="N365" i="30"/>
  <c r="L365" i="30"/>
  <c r="K148" i="30"/>
  <c r="K68" i="30"/>
  <c r="O68" i="30" s="1"/>
  <c r="I68" i="30"/>
  <c r="K17" i="30"/>
  <c r="K25" i="30"/>
  <c r="O25" i="30" s="1"/>
  <c r="K21" i="30"/>
  <c r="J19" i="30"/>
  <c r="J17" i="30" s="1"/>
  <c r="J21" i="30"/>
  <c r="I19" i="30"/>
  <c r="I17" i="30" s="1"/>
  <c r="I21" i="30"/>
  <c r="O920" i="30"/>
  <c r="O851" i="30"/>
  <c r="O852" i="30"/>
  <c r="O855" i="30"/>
  <c r="O856" i="30"/>
  <c r="O859" i="30"/>
  <c r="O839" i="30"/>
  <c r="O844" i="30"/>
  <c r="O847" i="30"/>
  <c r="O831" i="30"/>
  <c r="O832" i="30"/>
  <c r="O835" i="30"/>
  <c r="O815" i="30"/>
  <c r="O816" i="30"/>
  <c r="O819" i="30"/>
  <c r="N760" i="30"/>
  <c r="L760" i="30"/>
  <c r="L764" i="30"/>
  <c r="N764" i="30"/>
  <c r="N768" i="30"/>
  <c r="L768" i="30"/>
  <c r="L759" i="30"/>
  <c r="N759" i="30"/>
  <c r="L761" i="30"/>
  <c r="N761" i="30"/>
  <c r="L763" i="30"/>
  <c r="N763" i="30"/>
  <c r="M765" i="30"/>
  <c r="L765" i="30"/>
  <c r="N765" i="30"/>
  <c r="L767" i="30"/>
  <c r="N767" i="30"/>
  <c r="L769" i="30"/>
  <c r="N769" i="30"/>
  <c r="L783" i="30"/>
  <c r="N783" i="30"/>
  <c r="N727" i="30"/>
  <c r="L708" i="30"/>
  <c r="N708" i="30"/>
  <c r="L706" i="30"/>
  <c r="L707" i="30"/>
  <c r="N706" i="30"/>
  <c r="N707" i="30"/>
  <c r="N719" i="30"/>
  <c r="H699" i="30"/>
  <c r="H695" i="30" s="1"/>
  <c r="N703" i="30"/>
  <c r="H698" i="30"/>
  <c r="N701" i="30"/>
  <c r="N702" i="30"/>
  <c r="N714" i="30"/>
  <c r="H238" i="30"/>
  <c r="H234" i="30" s="1"/>
  <c r="H148" i="30"/>
  <c r="I66" i="30"/>
  <c r="O66" i="30"/>
  <c r="H65" i="30"/>
  <c r="N65" i="30" s="1"/>
  <c r="H64" i="30"/>
  <c r="H19" i="30"/>
  <c r="I694" i="30"/>
  <c r="I693" i="30" s="1"/>
  <c r="I697" i="30"/>
  <c r="J694" i="30"/>
  <c r="O176" i="30"/>
  <c r="K150" i="30"/>
  <c r="O240" i="30"/>
  <c r="O744" i="30"/>
  <c r="K698" i="30"/>
  <c r="O745" i="30"/>
  <c r="K699" i="30"/>
  <c r="O746" i="30"/>
  <c r="K700" i="30"/>
  <c r="I241" i="30"/>
  <c r="I238" i="30"/>
  <c r="I236" i="30"/>
  <c r="I232" i="30" s="1"/>
  <c r="N573" i="30"/>
  <c r="N581" i="30"/>
  <c r="O28" i="30"/>
  <c r="M66" i="30"/>
  <c r="J150" i="30"/>
  <c r="M150" i="30" s="1"/>
  <c r="K235" i="30"/>
  <c r="O235" i="30" s="1"/>
  <c r="K237" i="30"/>
  <c r="N239" i="30"/>
  <c r="J700" i="30"/>
  <c r="J697" i="30" s="1"/>
  <c r="M191" i="30"/>
  <c r="L242" i="30"/>
  <c r="L243" i="30"/>
  <c r="M244" i="30"/>
  <c r="M245" i="30"/>
  <c r="M253" i="30"/>
  <c r="M261" i="30"/>
  <c r="M269" i="30"/>
  <c r="M277" i="30"/>
  <c r="M285" i="30"/>
  <c r="M293" i="30"/>
  <c r="M301" i="30"/>
  <c r="M309" i="30"/>
  <c r="M317" i="30"/>
  <c r="M325" i="30"/>
  <c r="M333" i="30"/>
  <c r="M341" i="30"/>
  <c r="M349" i="30"/>
  <c r="M357" i="30"/>
  <c r="M369" i="30"/>
  <c r="M373" i="30"/>
  <c r="M377" i="30"/>
  <c r="M389" i="30"/>
  <c r="M401" i="30"/>
  <c r="M413" i="30"/>
  <c r="M429" i="30"/>
  <c r="M445" i="30"/>
  <c r="M461" i="30"/>
  <c r="M477" i="30"/>
  <c r="M493" i="30"/>
  <c r="M509" i="30"/>
  <c r="M525" i="30"/>
  <c r="M625" i="30"/>
  <c r="M20" i="30"/>
  <c r="M31" i="30"/>
  <c r="M32" i="30"/>
  <c r="M33" i="30"/>
  <c r="M37" i="30"/>
  <c r="N51" i="30"/>
  <c r="O89" i="30"/>
  <c r="M138" i="30"/>
  <c r="M142" i="30"/>
  <c r="M175" i="30"/>
  <c r="M176" i="30"/>
  <c r="M179" i="30"/>
  <c r="M182" i="30"/>
  <c r="M183" i="30"/>
  <c r="M184" i="30"/>
  <c r="M185" i="30"/>
  <c r="O191" i="30"/>
  <c r="J238" i="30"/>
  <c r="J239" i="30"/>
  <c r="M239" i="30" s="1"/>
  <c r="J240" i="30"/>
  <c r="N242" i="30"/>
  <c r="N243" i="30"/>
  <c r="O244" i="30"/>
  <c r="O245" i="30"/>
  <c r="O253" i="30"/>
  <c r="O261" i="30"/>
  <c r="O269" i="30"/>
  <c r="O277" i="30"/>
  <c r="O285" i="30"/>
  <c r="O293" i="30"/>
  <c r="O301" i="30"/>
  <c r="O309" i="30"/>
  <c r="O317" i="30"/>
  <c r="O325" i="30"/>
  <c r="O333" i="30"/>
  <c r="O341" i="30"/>
  <c r="O349" i="30"/>
  <c r="O357" i="30"/>
  <c r="O369" i="30"/>
  <c r="O373" i="30"/>
  <c r="O377" i="30"/>
  <c r="O389" i="30"/>
  <c r="M393" i="30"/>
  <c r="O401" i="30"/>
  <c r="M409" i="30"/>
  <c r="O413" i="30"/>
  <c r="M425" i="30"/>
  <c r="O429" i="30"/>
  <c r="M441" i="30"/>
  <c r="O445" i="30"/>
  <c r="M457" i="30"/>
  <c r="O461" i="30"/>
  <c r="M473" i="30"/>
  <c r="O477" i="30"/>
  <c r="M489" i="30"/>
  <c r="O493" i="30"/>
  <c r="M505" i="30"/>
  <c r="O509" i="30"/>
  <c r="M521" i="30"/>
  <c r="O525" i="30"/>
  <c r="M533" i="30"/>
  <c r="M541" i="30"/>
  <c r="M545" i="30"/>
  <c r="M549" i="30"/>
  <c r="M553" i="30"/>
  <c r="M557" i="30"/>
  <c r="M565" i="30"/>
  <c r="M573" i="30"/>
  <c r="N577" i="30"/>
  <c r="M581" i="30"/>
  <c r="N585" i="30"/>
  <c r="N589" i="30"/>
  <c r="L605" i="30"/>
  <c r="L613" i="30"/>
  <c r="O625" i="30"/>
  <c r="L685" i="30"/>
  <c r="L686" i="30"/>
  <c r="L687" i="30"/>
  <c r="M688" i="30"/>
  <c r="L689" i="30"/>
  <c r="L719" i="30"/>
  <c r="L727" i="30"/>
  <c r="M731" i="30"/>
  <c r="M743" i="30"/>
  <c r="M744" i="30"/>
  <c r="M745" i="30"/>
  <c r="M746" i="30"/>
  <c r="M747" i="30"/>
  <c r="M762" i="30"/>
  <c r="M766" i="30"/>
  <c r="M770" i="30"/>
  <c r="M771" i="30"/>
  <c r="M794" i="30"/>
  <c r="M798" i="30"/>
  <c r="L799" i="30"/>
  <c r="L800" i="30"/>
  <c r="L801" i="30"/>
  <c r="M802" i="30"/>
  <c r="L803" i="30"/>
  <c r="L811" i="30"/>
  <c r="L812" i="30"/>
  <c r="L813" i="30"/>
  <c r="M814" i="30"/>
  <c r="M815" i="30"/>
  <c r="M816" i="30"/>
  <c r="M818" i="30"/>
  <c r="M819" i="30"/>
  <c r="M823" i="30"/>
  <c r="M831" i="30"/>
  <c r="M832" i="30"/>
  <c r="M833" i="30"/>
  <c r="M834" i="30"/>
  <c r="M835" i="30"/>
  <c r="M839" i="30"/>
  <c r="M840" i="30"/>
  <c r="M841" i="30"/>
  <c r="M842" i="30"/>
  <c r="M844" i="30"/>
  <c r="M845" i="30"/>
  <c r="M846" i="30"/>
  <c r="M847" i="30"/>
  <c r="M851" i="30"/>
  <c r="M852" i="30"/>
  <c r="M853" i="30"/>
  <c r="M854" i="30"/>
  <c r="M855" i="30"/>
  <c r="M856" i="30"/>
  <c r="M857" i="30"/>
  <c r="M858" i="30"/>
  <c r="M859" i="30"/>
  <c r="M883" i="30"/>
  <c r="M891" i="30"/>
  <c r="M919" i="30"/>
  <c r="M920" i="30"/>
  <c r="M921" i="30"/>
  <c r="M922" i="30"/>
  <c r="M923" i="30"/>
  <c r="M924" i="30"/>
  <c r="M925" i="30"/>
  <c r="M926" i="30"/>
  <c r="M927" i="30"/>
  <c r="M928" i="30"/>
  <c r="M929" i="30"/>
  <c r="M930" i="30"/>
  <c r="M931" i="30"/>
  <c r="L702" i="30"/>
  <c r="L703" i="30"/>
  <c r="L714" i="30"/>
  <c r="N207" i="30"/>
  <c r="N208" i="30"/>
  <c r="N211" i="30"/>
  <c r="N212" i="30"/>
  <c r="N220" i="30"/>
  <c r="L207" i="30"/>
  <c r="L208" i="30"/>
  <c r="L211" i="30"/>
  <c r="L212" i="30"/>
  <c r="L220" i="30"/>
  <c r="M203" i="30"/>
  <c r="O203" i="30"/>
  <c r="O174" i="30"/>
  <c r="O177" i="30"/>
  <c r="O178" i="30"/>
  <c r="N186" i="30"/>
  <c r="M174" i="30"/>
  <c r="M177" i="30"/>
  <c r="M178" i="30"/>
  <c r="L186" i="30"/>
  <c r="O151" i="30"/>
  <c r="O152" i="30"/>
  <c r="O155" i="30"/>
  <c r="O156" i="30"/>
  <c r="O164" i="30"/>
  <c r="M152" i="30"/>
  <c r="M155" i="30"/>
  <c r="M156" i="30"/>
  <c r="M164" i="30"/>
  <c r="O136" i="30"/>
  <c r="O137" i="30"/>
  <c r="O139" i="30"/>
  <c r="O140" i="30"/>
  <c r="O141" i="30"/>
  <c r="O143" i="30"/>
  <c r="M135" i="30"/>
  <c r="M136" i="30"/>
  <c r="M137" i="30"/>
  <c r="M139" i="30"/>
  <c r="M140" i="30"/>
  <c r="M141" i="30"/>
  <c r="M143" i="30"/>
  <c r="O127" i="30"/>
  <c r="M127" i="30"/>
  <c r="O102" i="30"/>
  <c r="O103" i="30"/>
  <c r="O105" i="30"/>
  <c r="O106" i="30"/>
  <c r="O107" i="30"/>
  <c r="O118" i="30"/>
  <c r="M102" i="30"/>
  <c r="M103" i="30"/>
  <c r="M105" i="30"/>
  <c r="M106" i="30"/>
  <c r="M107" i="30"/>
  <c r="M118" i="30"/>
  <c r="L97" i="30"/>
  <c r="N97" i="30"/>
  <c r="O71" i="30"/>
  <c r="O72" i="30"/>
  <c r="O73" i="30"/>
  <c r="O84" i="30"/>
  <c r="M71" i="30"/>
  <c r="M72" i="30"/>
  <c r="M73" i="30"/>
  <c r="M84" i="30"/>
  <c r="O51" i="30"/>
  <c r="M51" i="30"/>
  <c r="O47" i="30"/>
  <c r="M47" i="30"/>
  <c r="O23" i="30"/>
  <c r="N25" i="30"/>
  <c r="N26" i="30"/>
  <c r="N27" i="30"/>
  <c r="O38" i="30"/>
  <c r="M23" i="30"/>
  <c r="L26" i="30"/>
  <c r="L27" i="30"/>
  <c r="M38" i="30"/>
  <c r="N19" i="30"/>
  <c r="L23" i="30"/>
  <c r="N23" i="30"/>
  <c r="M26" i="30"/>
  <c r="O26" i="30"/>
  <c r="M27" i="30"/>
  <c r="O27" i="30"/>
  <c r="L38" i="30"/>
  <c r="N38" i="30"/>
  <c r="L51" i="30"/>
  <c r="M69" i="30"/>
  <c r="L69" i="30"/>
  <c r="O69" i="30"/>
  <c r="N69" i="30"/>
  <c r="L593" i="30"/>
  <c r="M593" i="30"/>
  <c r="L71" i="30"/>
  <c r="N71" i="30"/>
  <c r="L72" i="30"/>
  <c r="N72" i="30"/>
  <c r="L73" i="30"/>
  <c r="N73" i="30"/>
  <c r="L84" i="30"/>
  <c r="N84" i="30"/>
  <c r="M97" i="30"/>
  <c r="O97" i="30"/>
  <c r="L102" i="30"/>
  <c r="N102" i="30"/>
  <c r="L103" i="30"/>
  <c r="N103" i="30"/>
  <c r="L105" i="30"/>
  <c r="N105" i="30"/>
  <c r="L106" i="30"/>
  <c r="N106" i="30"/>
  <c r="L107" i="30"/>
  <c r="N107" i="30"/>
  <c r="L118" i="30"/>
  <c r="N118" i="30"/>
  <c r="L135" i="30"/>
  <c r="L136" i="30"/>
  <c r="N136" i="30"/>
  <c r="L137" i="30"/>
  <c r="N137" i="30"/>
  <c r="L139" i="30"/>
  <c r="N139" i="30"/>
  <c r="L140" i="30"/>
  <c r="N140" i="30"/>
  <c r="L141" i="30"/>
  <c r="N141" i="30"/>
  <c r="L143" i="30"/>
  <c r="N143" i="30"/>
  <c r="N151" i="30"/>
  <c r="L152" i="30"/>
  <c r="N152" i="30"/>
  <c r="L155" i="30"/>
  <c r="N155" i="30"/>
  <c r="L156" i="30"/>
  <c r="N156" i="30"/>
  <c r="L164" i="30"/>
  <c r="N164" i="30"/>
  <c r="L173" i="30"/>
  <c r="N173" i="30"/>
  <c r="L174" i="30"/>
  <c r="N174" i="30"/>
  <c r="L177" i="30"/>
  <c r="N177" i="30"/>
  <c r="L178" i="30"/>
  <c r="N178" i="30"/>
  <c r="M186" i="30"/>
  <c r="O186" i="30"/>
  <c r="L203" i="30"/>
  <c r="N203" i="30"/>
  <c r="M207" i="30"/>
  <c r="O207" i="30"/>
  <c r="M208" i="30"/>
  <c r="O208" i="30"/>
  <c r="M211" i="30"/>
  <c r="O211" i="30"/>
  <c r="M212" i="30"/>
  <c r="O212" i="30"/>
  <c r="M220" i="30"/>
  <c r="O220" i="30"/>
  <c r="O239" i="30"/>
  <c r="M242" i="30"/>
  <c r="O242" i="30"/>
  <c r="M243" i="30"/>
  <c r="O243" i="30"/>
  <c r="M365" i="30"/>
  <c r="O365" i="30"/>
  <c r="L529" i="30"/>
  <c r="N529" i="30"/>
  <c r="L533" i="30"/>
  <c r="N533" i="30"/>
  <c r="L537" i="30"/>
  <c r="N537" i="30"/>
  <c r="L541" i="30"/>
  <c r="N541" i="30"/>
  <c r="L545" i="30"/>
  <c r="N545" i="30"/>
  <c r="L549" i="30"/>
  <c r="N549" i="30"/>
  <c r="L553" i="30"/>
  <c r="N553" i="30"/>
  <c r="L557" i="30"/>
  <c r="N557" i="30"/>
  <c r="L561" i="30"/>
  <c r="N561" i="30"/>
  <c r="L565" i="30"/>
  <c r="N565" i="30"/>
  <c r="L569" i="30"/>
  <c r="N569" i="30"/>
  <c r="L573" i="30"/>
  <c r="L577" i="30"/>
  <c r="L581" i="30"/>
  <c r="L585" i="30"/>
  <c r="L589" i="30"/>
  <c r="N593" i="30"/>
  <c r="O593" i="30"/>
  <c r="M597" i="30"/>
  <c r="O597" i="30"/>
  <c r="M601" i="30"/>
  <c r="O601" i="30"/>
  <c r="M605" i="30"/>
  <c r="O605" i="30"/>
  <c r="M609" i="30"/>
  <c r="O609" i="30"/>
  <c r="M613" i="30"/>
  <c r="O613" i="30"/>
  <c r="M617" i="30"/>
  <c r="O617" i="30"/>
  <c r="M685" i="30"/>
  <c r="O685" i="30"/>
  <c r="M686" i="30"/>
  <c r="O686" i="30"/>
  <c r="M687" i="30"/>
  <c r="O687" i="30"/>
  <c r="M689" i="30"/>
  <c r="O689" i="30"/>
  <c r="O701" i="30"/>
  <c r="M702" i="30"/>
  <c r="O702" i="30"/>
  <c r="M703" i="30"/>
  <c r="O703" i="30"/>
  <c r="M706" i="30"/>
  <c r="O706" i="30"/>
  <c r="M707" i="30"/>
  <c r="O707" i="30"/>
  <c r="M708" i="30"/>
  <c r="O708" i="30"/>
  <c r="M710" i="30"/>
  <c r="O710" i="30"/>
  <c r="M711" i="30"/>
  <c r="O711" i="30"/>
  <c r="M712" i="30"/>
  <c r="O712" i="30"/>
  <c r="M714" i="30"/>
  <c r="O714" i="30"/>
  <c r="M719" i="30"/>
  <c r="O719" i="30"/>
  <c r="M723" i="30"/>
  <c r="O723" i="30"/>
  <c r="M727" i="30"/>
  <c r="O727" i="30"/>
  <c r="M751" i="30"/>
  <c r="O751" i="30"/>
  <c r="M752" i="30"/>
  <c r="O752" i="30"/>
  <c r="M753" i="30"/>
  <c r="O753" i="30"/>
  <c r="M755" i="30"/>
  <c r="O755" i="30"/>
  <c r="M759" i="30"/>
  <c r="O759" i="30"/>
  <c r="M760" i="30"/>
  <c r="O760" i="30"/>
  <c r="M761" i="30"/>
  <c r="O761" i="30"/>
  <c r="M763" i="30"/>
  <c r="O763" i="30"/>
  <c r="M764" i="30"/>
  <c r="O764" i="30"/>
  <c r="O765" i="30"/>
  <c r="M767" i="30"/>
  <c r="O767" i="30"/>
  <c r="M768" i="30"/>
  <c r="O768" i="30"/>
  <c r="M769" i="30"/>
  <c r="O769" i="30"/>
  <c r="M783" i="30"/>
  <c r="O783" i="30"/>
  <c r="O797" i="30"/>
  <c r="M799" i="30"/>
  <c r="O799" i="30"/>
  <c r="M800" i="30"/>
  <c r="O800" i="30"/>
  <c r="M801" i="30"/>
  <c r="O801" i="30"/>
  <c r="M803" i="30"/>
  <c r="O803" i="30"/>
  <c r="M811" i="30"/>
  <c r="M812" i="30"/>
  <c r="O812" i="30"/>
  <c r="L815" i="30"/>
  <c r="N815" i="30"/>
  <c r="L816" i="30"/>
  <c r="N816" i="30"/>
  <c r="L817" i="30"/>
  <c r="N817" i="30"/>
  <c r="L819" i="30"/>
  <c r="N819" i="30"/>
  <c r="L823" i="30"/>
  <c r="N823" i="30"/>
  <c r="L831" i="30"/>
  <c r="N831" i="30"/>
  <c r="L832" i="30"/>
  <c r="N832" i="30"/>
  <c r="L835" i="30"/>
  <c r="N835" i="30"/>
  <c r="L851" i="30"/>
  <c r="N851" i="30"/>
  <c r="L852" i="30"/>
  <c r="N852" i="30"/>
  <c r="L853" i="30"/>
  <c r="N853" i="30"/>
  <c r="L855" i="30"/>
  <c r="N855" i="30"/>
  <c r="L856" i="30"/>
  <c r="N856" i="30"/>
  <c r="L857" i="30"/>
  <c r="N857" i="30"/>
  <c r="L859" i="30"/>
  <c r="N859" i="30"/>
  <c r="L863" i="30"/>
  <c r="N863" i="30"/>
  <c r="L864" i="30"/>
  <c r="N864" i="30"/>
  <c r="L867" i="30"/>
  <c r="N867" i="30"/>
  <c r="L868" i="30"/>
  <c r="N868" i="30"/>
  <c r="L871" i="30"/>
  <c r="N871" i="30"/>
  <c r="L872" i="30"/>
  <c r="N872" i="30"/>
  <c r="L875" i="30"/>
  <c r="N875" i="30"/>
  <c r="L876" i="30"/>
  <c r="N876" i="30"/>
  <c r="L895" i="30"/>
  <c r="N895" i="30"/>
  <c r="K14" i="30" l="1"/>
  <c r="H230" i="30"/>
  <c r="H14" i="30" s="1"/>
  <c r="O840" i="30"/>
  <c r="M843" i="30"/>
  <c r="O699" i="30"/>
  <c r="M173" i="30"/>
  <c r="M151" i="30"/>
  <c r="L114" i="30"/>
  <c r="L101" i="30"/>
  <c r="M34" i="30"/>
  <c r="O101" i="30"/>
  <c r="N241" i="30"/>
  <c r="M241" i="30"/>
  <c r="L797" i="30"/>
  <c r="M797" i="30"/>
  <c r="J789" i="30"/>
  <c r="M793" i="30"/>
  <c r="H792" i="30"/>
  <c r="L796" i="30"/>
  <c r="M796" i="30"/>
  <c r="H16" i="30"/>
  <c r="N101" i="30"/>
  <c r="L19" i="30"/>
  <c r="K233" i="30"/>
  <c r="O236" i="30"/>
  <c r="M149" i="30"/>
  <c r="M699" i="30"/>
  <c r="H697" i="30"/>
  <c r="L697" i="30" s="1"/>
  <c r="M698" i="30"/>
  <c r="M148" i="30"/>
  <c r="N148" i="30"/>
  <c r="I16" i="30"/>
  <c r="M65" i="30"/>
  <c r="L68" i="30"/>
  <c r="J64" i="30"/>
  <c r="J63" i="30" s="1"/>
  <c r="N68" i="30"/>
  <c r="K135" i="30"/>
  <c r="N22" i="30"/>
  <c r="O22" i="30"/>
  <c r="H17" i="30"/>
  <c r="O17" i="30" s="1"/>
  <c r="L22" i="30"/>
  <c r="N18" i="30"/>
  <c r="M22" i="30"/>
  <c r="O18" i="30"/>
  <c r="H21" i="30"/>
  <c r="N21" i="30" s="1"/>
  <c r="L18" i="30"/>
  <c r="M19" i="30"/>
  <c r="O698" i="30"/>
  <c r="H15" i="30"/>
  <c r="M695" i="30"/>
  <c r="O241" i="30"/>
  <c r="O19" i="30"/>
  <c r="L695" i="30"/>
  <c r="N234" i="30"/>
  <c r="O798" i="30"/>
  <c r="K794" i="30"/>
  <c r="I811" i="30"/>
  <c r="I796" i="30"/>
  <c r="N797" i="30"/>
  <c r="K793" i="30"/>
  <c r="H694" i="30"/>
  <c r="H693" i="30" s="1"/>
  <c r="N238" i="30"/>
  <c r="H233" i="30"/>
  <c r="I147" i="30"/>
  <c r="O65" i="30"/>
  <c r="K811" i="30"/>
  <c r="K796" i="30"/>
  <c r="L698" i="30"/>
  <c r="H237" i="30"/>
  <c r="N237" i="30" s="1"/>
  <c r="N813" i="30"/>
  <c r="J795" i="30"/>
  <c r="J792" i="30"/>
  <c r="O150" i="30"/>
  <c r="H147" i="30"/>
  <c r="M701" i="30"/>
  <c r="L148" i="30"/>
  <c r="L25" i="30"/>
  <c r="O148" i="30"/>
  <c r="L699" i="30"/>
  <c r="K147" i="30"/>
  <c r="O34" i="30"/>
  <c r="N34" i="30"/>
  <c r="M68" i="30"/>
  <c r="I15" i="30"/>
  <c r="M67" i="30"/>
  <c r="L67" i="30"/>
  <c r="K64" i="30"/>
  <c r="N64" i="30" s="1"/>
  <c r="K67" i="30"/>
  <c r="I67" i="30"/>
  <c r="I64" i="30"/>
  <c r="I63" i="30" s="1"/>
  <c r="O238" i="30"/>
  <c r="O234" i="30"/>
  <c r="M238" i="30"/>
  <c r="H63" i="30"/>
  <c r="L65" i="30"/>
  <c r="N699" i="30"/>
  <c r="K695" i="30"/>
  <c r="M694" i="30"/>
  <c r="M240" i="30"/>
  <c r="J236" i="30"/>
  <c r="N235" i="30"/>
  <c r="K231" i="30"/>
  <c r="I237" i="30"/>
  <c r="I234" i="30"/>
  <c r="I230" i="30" s="1"/>
  <c r="I14" i="30" s="1"/>
  <c r="J147" i="30"/>
  <c r="L238" i="30"/>
  <c r="J237" i="30"/>
  <c r="J234" i="30"/>
  <c r="L239" i="30"/>
  <c r="J235" i="30"/>
  <c r="M700" i="30"/>
  <c r="J696" i="30"/>
  <c r="M696" i="30" s="1"/>
  <c r="O700" i="30"/>
  <c r="K696" i="30"/>
  <c r="N698" i="30"/>
  <c r="K697" i="30"/>
  <c r="K694" i="30"/>
  <c r="N230" i="30" l="1"/>
  <c r="O230" i="30"/>
  <c r="H229" i="30"/>
  <c r="O237" i="30"/>
  <c r="N233" i="30"/>
  <c r="O233" i="30"/>
  <c r="M789" i="30"/>
  <c r="L789" i="30"/>
  <c r="H788" i="30"/>
  <c r="H791" i="30"/>
  <c r="M697" i="30"/>
  <c r="N147" i="30"/>
  <c r="M64" i="30"/>
  <c r="L63" i="30"/>
  <c r="L64" i="30"/>
  <c r="N135" i="30"/>
  <c r="O135" i="30"/>
  <c r="O21" i="30"/>
  <c r="L21" i="30"/>
  <c r="M17" i="30"/>
  <c r="N17" i="30"/>
  <c r="L17" i="30"/>
  <c r="M21" i="30"/>
  <c r="J791" i="30"/>
  <c r="J788" i="30"/>
  <c r="M792" i="30"/>
  <c r="L792" i="30"/>
  <c r="I795" i="30"/>
  <c r="I792" i="30"/>
  <c r="L795" i="30"/>
  <c r="M795" i="30"/>
  <c r="K795" i="30"/>
  <c r="K792" i="30"/>
  <c r="N796" i="30"/>
  <c r="O796" i="30"/>
  <c r="N811" i="30"/>
  <c r="O811" i="30"/>
  <c r="N793" i="30"/>
  <c r="K789" i="30"/>
  <c r="K15" i="30" s="1"/>
  <c r="O793" i="30"/>
  <c r="L694" i="30"/>
  <c r="O794" i="30"/>
  <c r="K790" i="30"/>
  <c r="O790" i="30" s="1"/>
  <c r="O147" i="30"/>
  <c r="K63" i="30"/>
  <c r="O63" i="30" s="1"/>
  <c r="O64" i="30"/>
  <c r="N67" i="30"/>
  <c r="O67" i="30"/>
  <c r="M63" i="30"/>
  <c r="N694" i="30"/>
  <c r="K693" i="30"/>
  <c r="O694" i="30"/>
  <c r="L235" i="30"/>
  <c r="J231" i="30"/>
  <c r="M235" i="30"/>
  <c r="M236" i="30"/>
  <c r="J232" i="30"/>
  <c r="L147" i="30"/>
  <c r="M147" i="30"/>
  <c r="N695" i="30"/>
  <c r="O695" i="30"/>
  <c r="L234" i="30"/>
  <c r="J233" i="30"/>
  <c r="J230" i="30"/>
  <c r="J14" i="30" s="1"/>
  <c r="M234" i="30"/>
  <c r="J693" i="30"/>
  <c r="N231" i="30"/>
  <c r="K229" i="30"/>
  <c r="O231" i="30"/>
  <c r="I233" i="30"/>
  <c r="N697" i="30"/>
  <c r="O697" i="30"/>
  <c r="O696" i="30"/>
  <c r="L237" i="30"/>
  <c r="M237" i="30"/>
  <c r="N63" i="30" l="1"/>
  <c r="K16" i="30"/>
  <c r="H787" i="30"/>
  <c r="H13" i="30"/>
  <c r="K791" i="30"/>
  <c r="K788" i="30"/>
  <c r="N792" i="30"/>
  <c r="O792" i="30"/>
  <c r="I791" i="30"/>
  <c r="I788" i="30"/>
  <c r="I787" i="30" s="1"/>
  <c r="J787" i="30"/>
  <c r="L788" i="30"/>
  <c r="M788" i="30"/>
  <c r="N795" i="30"/>
  <c r="O795" i="30"/>
  <c r="M791" i="30"/>
  <c r="L791" i="30"/>
  <c r="N789" i="30"/>
  <c r="O789" i="30"/>
  <c r="N229" i="30"/>
  <c r="O229" i="30"/>
  <c r="N15" i="30"/>
  <c r="O15" i="30"/>
  <c r="N693" i="30"/>
  <c r="O693" i="30"/>
  <c r="L233" i="30"/>
  <c r="M233" i="30"/>
  <c r="M232" i="30"/>
  <c r="J16" i="30"/>
  <c r="I229" i="30"/>
  <c r="L230" i="30"/>
  <c r="J229" i="30"/>
  <c r="M230" i="30"/>
  <c r="L231" i="30"/>
  <c r="M231" i="30"/>
  <c r="J15" i="30"/>
  <c r="L693" i="30"/>
  <c r="M693" i="30"/>
  <c r="K787" i="30" l="1"/>
  <c r="N788" i="30"/>
  <c r="O788" i="30"/>
  <c r="O791" i="30"/>
  <c r="N791" i="30"/>
  <c r="I13" i="30"/>
  <c r="L787" i="30"/>
  <c r="M787" i="30"/>
  <c r="J13" i="30"/>
  <c r="L13" i="30" s="1"/>
  <c r="M14" i="30"/>
  <c r="L14" i="30"/>
  <c r="L15" i="30"/>
  <c r="M15" i="30"/>
  <c r="L229" i="30"/>
  <c r="M229" i="30"/>
  <c r="K13" i="30" l="1"/>
  <c r="O14" i="30"/>
  <c r="N14" i="30"/>
  <c r="N787" i="30"/>
  <c r="O787" i="30"/>
  <c r="M13" i="30"/>
  <c r="O13" i="30" l="1"/>
  <c r="N13" i="30"/>
</calcChain>
</file>

<file path=xl/sharedStrings.xml><?xml version="1.0" encoding="utf-8"?>
<sst xmlns="http://schemas.openxmlformats.org/spreadsheetml/2006/main" count="2099" uniqueCount="479">
  <si>
    <t>к приказу УЭФ Администрации</t>
  </si>
  <si>
    <t>города Оленегорска</t>
  </si>
  <si>
    <t xml:space="preserve"> № п/п</t>
  </si>
  <si>
    <t>Наименование муниципальной программы,  подпрограммы, основного мероприятия подпрограммы, мероприятия подпрограммы</t>
  </si>
  <si>
    <t>Отвественный за координацию и организацию работ по реализации муниципальной программы, подпрограммы, основного мероприятия, мероприятия (с указанием наименования отдела и должности); соисполниель, участник</t>
  </si>
  <si>
    <t xml:space="preserve">Информация о ходе реализации мероприятий </t>
  </si>
  <si>
    <t>Краткое описание результата реализации мероприятия</t>
  </si>
  <si>
    <t>Объемы и источники финансирования (тыс. руб.)</t>
  </si>
  <si>
    <t>Степень освоения средств по кассовому исполнению</t>
  </si>
  <si>
    <t>Степень освоения средств по фактическим расходам</t>
  </si>
  <si>
    <t>Источник</t>
  </si>
  <si>
    <t>Утверждено по муниципальной программе</t>
  </si>
  <si>
    <t>Доведено ПОФ</t>
  </si>
  <si>
    <t>Кассовое исполнение</t>
  </si>
  <si>
    <t>Фактические расходы (всего принятых  обязательств)</t>
  </si>
  <si>
    <t>гр.10/гр.8        (%)</t>
  </si>
  <si>
    <t>гр.10-гр.8   (тыс.руб.)</t>
  </si>
  <si>
    <t>гр.11/гр.8        (%)</t>
  </si>
  <si>
    <t>гр.11-гр.8   (тыс.руб.)</t>
  </si>
  <si>
    <t>х</t>
  </si>
  <si>
    <t>Всего</t>
  </si>
  <si>
    <t>МБ</t>
  </si>
  <si>
    <t>ОБ</t>
  </si>
  <si>
    <t>ВБС</t>
  </si>
  <si>
    <t>1.</t>
  </si>
  <si>
    <t>Подпрограмма 1 "Качественное и доступное дошкольное образование города Оленегорска с подведомственной территорией"</t>
  </si>
  <si>
    <t>1.1.</t>
  </si>
  <si>
    <t>1.1.1.</t>
  </si>
  <si>
    <t>1.1.1.1.</t>
  </si>
  <si>
    <t xml:space="preserve">Мероприятие 1.1.1.1.              Предоставление бесплатного дошкольного образования в дошкольных образовательных организациях, в том числе для детей-инвалидов                                     </t>
  </si>
  <si>
    <t>1.1.1.2.</t>
  </si>
  <si>
    <t>2.</t>
  </si>
  <si>
    <t>Подпрограмма 2 "Обеспечение предоставления муниципальных услуг (работ) в общеобразовательных организациях города Оленегорска с подведомственной территорией"</t>
  </si>
  <si>
    <t>2.1.</t>
  </si>
  <si>
    <t>2.1.1.</t>
  </si>
  <si>
    <t>2.1.1.1.</t>
  </si>
  <si>
    <t>2.2.</t>
  </si>
  <si>
    <t>2.2.1.</t>
  </si>
  <si>
    <t>2.2.1.1.</t>
  </si>
  <si>
    <t>3.</t>
  </si>
  <si>
    <t xml:space="preserve">Подпрограмма 3 "Обеспечение деятельности учреждений образования по обслуживанию деятельности образовательных организаций и учреждений образования" </t>
  </si>
  <si>
    <t>3.1.</t>
  </si>
  <si>
    <t>3.1.1.</t>
  </si>
  <si>
    <t>3.1.1.1.</t>
  </si>
  <si>
    <t>3.2.</t>
  </si>
  <si>
    <t>3.2.1.</t>
  </si>
  <si>
    <t>3.2.1.1.</t>
  </si>
  <si>
    <t>Мероприятие 3.2.1.1.                                Создание условий для повышения уровня обслуживания (в том числе транспортного) образовательных организаций и учреждений образования</t>
  </si>
  <si>
    <t>3.3.</t>
  </si>
  <si>
    <t>3.3.1.</t>
  </si>
  <si>
    <t>3.3.1.1.</t>
  </si>
  <si>
    <t>Мероприятие 3.3.1.1.                                Обеспечение предоставления методического обслуживания в области дошкольного, общего и дополнительного образования</t>
  </si>
  <si>
    <t>4.</t>
  </si>
  <si>
    <t>4.1.</t>
  </si>
  <si>
    <t>4.1.1.</t>
  </si>
  <si>
    <t>4.1.1.1.</t>
  </si>
  <si>
    <t>4.1.2.</t>
  </si>
  <si>
    <t>4.1.2.1.</t>
  </si>
  <si>
    <t>5.</t>
  </si>
  <si>
    <t>Подпрограмма 5 "Обеспечение предоставления муниципальных услуг (работ) в организациях дополнительного образования города Оленегорска с подведомственной территорией"</t>
  </si>
  <si>
    <t>5.1.</t>
  </si>
  <si>
    <t>5.1.1.</t>
  </si>
  <si>
    <t>5.1.1.1.</t>
  </si>
  <si>
    <t>Мероприятие 5.1.1.1.
Предоставление дополнительного образования детям в муниципальных образовательных организациях</t>
  </si>
  <si>
    <t>6.</t>
  </si>
  <si>
    <t>Подпрограмма 6 "Детская спортивно-игровая территория"</t>
  </si>
  <si>
    <t>6.1.</t>
  </si>
  <si>
    <t>6.1.1.</t>
  </si>
  <si>
    <t>6.1.1.1.</t>
  </si>
  <si>
    <t>7.1.</t>
  </si>
  <si>
    <t>7.1.1.</t>
  </si>
  <si>
    <t>7.1.1.1.</t>
  </si>
  <si>
    <t>Мероприятие 7.1.1.1.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</si>
  <si>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7.1.2.</t>
  </si>
  <si>
    <t>7.1.2.1.</t>
  </si>
  <si>
    <t>7.1.3.</t>
  </si>
  <si>
    <t>7.1.3.1.</t>
  </si>
  <si>
    <t>7.2.</t>
  </si>
  <si>
    <t>7.2.1.</t>
  </si>
  <si>
    <t>7.2.1.1.</t>
  </si>
  <si>
    <t>8.</t>
  </si>
  <si>
    <t>Подпрограмма 8 "Школьное здоровое питание в городе Оленегорске с подведомственной территорией"</t>
  </si>
  <si>
    <t>2.1.1.2.</t>
  </si>
  <si>
    <t>2.2.1.2.</t>
  </si>
  <si>
    <t>1.1.1.3.</t>
  </si>
  <si>
    <t>1.1.1.4.</t>
  </si>
  <si>
    <t>7.</t>
  </si>
  <si>
    <t>3.2.1.2.</t>
  </si>
  <si>
    <t>3.2.1.3.</t>
  </si>
  <si>
    <t>5.1.1.2.</t>
  </si>
  <si>
    <t>5.1.3.</t>
  </si>
  <si>
    <t>5.1.3.1.</t>
  </si>
  <si>
    <t>8.1.</t>
  </si>
  <si>
    <t>8.1.1.</t>
  </si>
  <si>
    <t>8.1.1.1.</t>
  </si>
  <si>
    <t xml:space="preserve">Мероприятие 2.2.1.1.                         Организация предоставления бесплатного питания  </t>
  </si>
  <si>
    <t>Мероприятие 3.1.1.1.                                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</si>
  <si>
    <t xml:space="preserve">Мероприятие 3.2.1.2.                                Приобретение тахографов МУО "КХО" </t>
  </si>
  <si>
    <t>ремонт межпанельных швов</t>
  </si>
  <si>
    <t>ремонт канализационной системы в подвале</t>
  </si>
  <si>
    <t xml:space="preserve">установка вентиляции на пищеблоке </t>
  </si>
  <si>
    <t xml:space="preserve">ремонт откосов, бордюров и асфальтного покрытия по периметру здания </t>
  </si>
  <si>
    <t>капитальный ремонт электрических сетей от ЩС-4  МДОУ № 15 "Золотая рыбка"</t>
  </si>
  <si>
    <t>капитальный ремонт электрических сетей от ЩС-5  МДОУ № 15 "Золотая рыбка"</t>
  </si>
  <si>
    <t>замена дверных блоков при входе на лестничную клетку МОУ СОШ № 4 (корпус 2)</t>
  </si>
  <si>
    <t>ремонтные работы лестничной клетки МОУ СОШ № 4 (корпус 2)</t>
  </si>
  <si>
    <t>ремонт электрических сетей</t>
  </si>
  <si>
    <t>установка вентиляции в слесарной мастерской</t>
  </si>
  <si>
    <t>выполнение работ по капитальному ремонту кровли перехода между корпусами МОУ СОШ №13</t>
  </si>
  <si>
    <t>выполнение работ по капитальному ремонту кровли старого корпуса  МОУ СОШ №13</t>
  </si>
  <si>
    <t>капитальный ремонт по замене деревянных оконных блоков на окна из ПВХ-профилей</t>
  </si>
  <si>
    <t>выполнение работ по замене электрических щитов</t>
  </si>
  <si>
    <t>установка системы видеонаблюдения</t>
  </si>
  <si>
    <t>ремонт кровли козырька пристройки здания МОУ СОШ №13</t>
  </si>
  <si>
    <t>выполнение работ по замене силовых щитов МДОУ № 14</t>
  </si>
  <si>
    <t>приобретение строительных материалов</t>
  </si>
  <si>
    <t>Мероприятие 4.1.2.1.
Обеспечение безопасного транспортного обслуживания образовательных организаций</t>
  </si>
  <si>
    <t xml:space="preserve">5.1.2.   </t>
  </si>
  <si>
    <t>Мероприятие 5.1.3.1.        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</si>
  <si>
    <t>Подпрограмма 7 "Организация отдыха, оздоровления и занятости детей и подростков"</t>
  </si>
  <si>
    <t>организация профильного лагеря военно-патриотической направленности "Роза ветров" на базе МОУ СОШ № 13 (нп Высокий)</t>
  </si>
  <si>
    <t>Мероприятие 7.1.3.1.
Создание временных рабочих мест для подростков на предприятиях и учреждениях города</t>
  </si>
  <si>
    <t>6.1.1.2.</t>
  </si>
  <si>
    <t>от 24.01.2017  № 08/04</t>
  </si>
  <si>
    <t>5.1.1.3.</t>
  </si>
  <si>
    <t>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</si>
  <si>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Мероприятие 2.1.1.1.                      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</si>
  <si>
    <t xml:space="preserve">Мероприятие 1.1.1.2.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      </t>
  </si>
  <si>
    <t xml:space="preserve">Мероприятие 2.1.1.2.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</si>
  <si>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 xml:space="preserve">Подпрограмма 4 "Комплексная безопасность организаций системы образования" </t>
  </si>
  <si>
    <t>капитальный ремонт по замене оконных блоков на окна из ПВХ-профиля</t>
  </si>
  <si>
    <t>капитальный ремонт системы отопления в 4 блоках МДОУ № 15 "Золотая рыбка"</t>
  </si>
  <si>
    <t>капитальный ремонт электропроводки музыкального зала, кабинетов заведующей, делопроизводителя и коридора</t>
  </si>
  <si>
    <t>капитальный ремонт лестничной клетки МОУ СОШ № 4 (корпус 2)</t>
  </si>
  <si>
    <t>замена дверных блоков (кабинеты 32, 33, 34)</t>
  </si>
  <si>
    <t>производство электромонтажных работ по капитальному ремонту электрических сетей левого блока 2 этажа здания корпуса № 1 МОУ ООШ № 21</t>
  </si>
  <si>
    <t>ремонт систем вентиляции</t>
  </si>
  <si>
    <t>МДОУ № 2</t>
  </si>
  <si>
    <t>МДОУ № 9</t>
  </si>
  <si>
    <t>МДОУ № 13</t>
  </si>
  <si>
    <t>МДОУ № 14</t>
  </si>
  <si>
    <t>МДОУ № 15</t>
  </si>
  <si>
    <t>замена деревянных оконных блоков на оконные блоки из ПВХ</t>
  </si>
  <si>
    <t>МОУ СОШ № 4</t>
  </si>
  <si>
    <t>МОУ ООШ № 7</t>
  </si>
  <si>
    <t>МОУ СОШ № 13</t>
  </si>
  <si>
    <t>МОУ ООШ № 21</t>
  </si>
  <si>
    <t>МОУ СОШ № 22</t>
  </si>
  <si>
    <t xml:space="preserve">Мероприятие 5.1.1.2.
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</si>
  <si>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Мероприятие 5.1.1.3.
Выполнение работ по ремонту трибун стадиона ДЮСШ «Олимп» (замена деревянных скамеек из бруса)</t>
  </si>
  <si>
    <t xml:space="preserve">5.1.2.1  </t>
  </si>
  <si>
    <t>Мероприятие 5.1.2.1.  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  по объекту: "Реконструкция стадиона и здания спорттрибун в г. Оленегорске"</t>
  </si>
  <si>
    <t>организация отдыха, оздоровления и занятости подростков в оздоровиельном лагере труда и отдыха</t>
  </si>
  <si>
    <t>организация отдыха и оздоровления подростков в палаточных лагерях, экспедициях, организованных в муниципальных образовательных организациях</t>
  </si>
  <si>
    <r>
      <rPr>
        <b/>
        <sz val="10"/>
        <rFont val="Times New Roman"/>
        <family val="1"/>
        <charset val="204"/>
      </rPr>
      <t xml:space="preserve">Задача 1.1.                                                     </t>
    </r>
    <r>
      <rPr>
        <sz val="10"/>
        <rFont val="Times New Roman"/>
        <family val="1"/>
        <charset val="204"/>
      </rPr>
      <t>Предоставление муниципальных услуг в сфере дошкольного образования</t>
    </r>
  </si>
  <si>
    <r>
      <rPr>
        <b/>
        <sz val="10"/>
        <rFont val="Times New Roman"/>
        <family val="1"/>
        <charset val="204"/>
      </rPr>
      <t>Основное мероприятие 1.1.1.</t>
    </r>
    <r>
      <rPr>
        <sz val="10"/>
        <rFont val="Times New Roman"/>
        <family val="1"/>
        <charset val="204"/>
      </rPr>
      <t xml:space="preserve"> Предоставление бесплатного дошкольного образования в дошкольных образовательных организациях, в том числе для детей-инвалидов</t>
    </r>
  </si>
  <si>
    <r>
      <t xml:space="preserve">Задача 2.1.                                          </t>
    </r>
    <r>
      <rPr>
        <sz val="10"/>
        <rFont val="Times New Roman"/>
        <family val="1"/>
        <charset val="204"/>
      </rPr>
      <t>Обеспечение предоставления муниципальных услуг в сфере общего и дополнительного образования в муниципальных общеобразовательных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</si>
  <si>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2.1.1. </t>
    </r>
    <r>
      <rPr>
        <sz val="10"/>
        <rFont val="Times New Roman"/>
        <family val="1"/>
        <charset val="204"/>
      </rPr>
      <t>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  </r>
  </si>
  <si>
    <r>
      <rPr>
        <b/>
        <sz val="10"/>
        <rFont val="Times New Roman"/>
        <family val="1"/>
        <charset val="204"/>
      </rPr>
      <t>Основное мероприятие 2.2.1.</t>
    </r>
    <r>
      <rPr>
        <sz val="10"/>
        <rFont val="Times New Roman"/>
        <family val="1"/>
        <charset val="204"/>
      </rPr>
      <t xml:space="preserve">
Организация предоставления бесплатного питания  </t>
    </r>
  </si>
  <si>
    <r>
      <t xml:space="preserve">Задача 3.1.
</t>
    </r>
    <r>
      <rPr>
        <sz val="10"/>
        <rFont val="Times New Roman"/>
        <family val="1"/>
        <charset val="204"/>
      </rPr>
      <t>Повышение эффективности и результативности деятельности ЦБ образования по ведению бюджетного (бухгалтерского), налогового учета муниципальных учреждений, укрепление материально-технической базы учреждения</t>
    </r>
  </si>
  <si>
    <r>
      <rPr>
        <b/>
        <sz val="10"/>
        <rFont val="Times New Roman"/>
        <family val="1"/>
        <charset val="204"/>
      </rPr>
      <t>Основное мероприятие 3.1.1.</t>
    </r>
    <r>
      <rPr>
        <sz val="10"/>
        <rFont val="Times New Roman"/>
        <family val="1"/>
        <charset val="204"/>
      </rPr>
      <t xml:space="preserve">
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  </r>
  </si>
  <si>
    <r>
      <rPr>
        <b/>
        <sz val="10"/>
        <rFont val="Times New Roman"/>
        <family val="1"/>
        <charset val="204"/>
      </rPr>
      <t>Основное мероприятие 3.2.1.</t>
    </r>
    <r>
      <rPr>
        <sz val="10"/>
        <rFont val="Times New Roman"/>
        <family val="1"/>
        <charset val="204"/>
      </rPr>
      <t xml:space="preserve">
Создание условий для повышения уровня обслуживания (в том числе транспортного) образовательных организаций и учреждений образования</t>
    </r>
  </si>
  <si>
    <r>
      <t xml:space="preserve">Задача 3.3.
</t>
    </r>
    <r>
      <rPr>
        <sz val="10"/>
        <rFont val="Times New Roman"/>
        <family val="1"/>
        <charset val="204"/>
      </rPr>
      <t>Повышение эффективности методической службы, обеспечивающей научно-методическое и информационное сопровождение развития муниципальной системы образования, обеспечение достижения нового современного качества образования через повышение профессиональной компетентности руководящих и педагогических кадров</t>
    </r>
  </si>
  <si>
    <r>
      <rPr>
        <b/>
        <sz val="10"/>
        <rFont val="Times New Roman"/>
        <family val="1"/>
        <charset val="204"/>
      </rPr>
      <t>Основное мероприятие 3.3.1.</t>
    </r>
    <r>
      <rPr>
        <sz val="10"/>
        <rFont val="Times New Roman"/>
        <family val="1"/>
        <charset val="204"/>
      </rPr>
      <t xml:space="preserve">
Обеспечение предоставления методического обслуживания в области дошкольного, общего и дополнительного образования</t>
    </r>
  </si>
  <si>
    <r>
      <rPr>
        <b/>
        <sz val="10"/>
        <rFont val="Times New Roman"/>
        <family val="1"/>
        <charset val="204"/>
      </rPr>
      <t>Задача 4.1.</t>
    </r>
    <r>
      <rPr>
        <sz val="10"/>
        <rFont val="Times New Roman"/>
        <family val="1"/>
        <charset val="204"/>
      </rPr>
      <t xml:space="preserve">
Проведение мероприятий по обеспечению безопасности обучающихся, воспитанников и работников образовательных организаций во время их трудовой и учебной деятельности</t>
    </r>
  </si>
  <si>
    <r>
      <rPr>
        <b/>
        <sz val="10"/>
        <rFont val="Times New Roman"/>
        <family val="1"/>
        <charset val="204"/>
      </rPr>
      <t>Основное мероприятие 4.1.1.</t>
    </r>
    <r>
      <rPr>
        <sz val="10"/>
        <rFont val="Times New Roman"/>
        <family val="1"/>
        <charset val="204"/>
      </rPr>
      <t xml:space="preserve">
Проведение ремонтных работ в целях обеспечения соответствия  образовательных организаций санитарно-гигиеническим и противопожарным требованиям</t>
    </r>
  </si>
  <si>
    <r>
      <rPr>
        <b/>
        <sz val="10"/>
        <rFont val="Times New Roman"/>
        <family val="1"/>
        <charset val="204"/>
      </rPr>
      <t>Основное мероприятие 4.1.2.</t>
    </r>
    <r>
      <rPr>
        <sz val="10"/>
        <rFont val="Times New Roman"/>
        <family val="1"/>
        <charset val="204"/>
      </rPr>
      <t xml:space="preserve">
Обеспечение безопасного транспортного обслуживания образовательных организаций</t>
    </r>
  </si>
  <si>
    <r>
      <rPr>
        <b/>
        <sz val="10"/>
        <rFont val="Times New Roman"/>
        <family val="1"/>
        <charset val="204"/>
      </rPr>
      <t>Задача 5.1.</t>
    </r>
    <r>
      <rPr>
        <sz val="10"/>
        <rFont val="Times New Roman"/>
        <family val="1"/>
        <charset val="204"/>
      </rPr>
      <t xml:space="preserve">
Обеспечение предоставления муниципальных услуг в сфере дополнительного образования детей</t>
    </r>
  </si>
  <si>
    <r>
      <rPr>
        <b/>
        <sz val="10"/>
        <rFont val="Times New Roman"/>
        <family val="1"/>
        <charset val="204"/>
      </rPr>
      <t>Основное мероприятие 5.1.1.</t>
    </r>
    <r>
      <rPr>
        <sz val="10"/>
        <rFont val="Times New Roman"/>
        <family val="1"/>
        <charset val="204"/>
      </rPr>
      <t xml:space="preserve">
Предоставление дополнительного образования детям в муниципальных 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</si>
  <si>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5.1.2.  </t>
    </r>
    <r>
      <rPr>
        <sz val="10"/>
        <rFont val="Times New Roman"/>
        <family val="1"/>
        <charset val="204"/>
      </rPr>
      <t xml:space="preserve">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по объекту: "Реконструкция стадиона и здания спорттрибун в г. Оленегорске"</t>
    </r>
  </si>
  <si>
    <r>
      <rPr>
        <b/>
        <sz val="10"/>
        <rFont val="Times New Roman"/>
        <family val="1"/>
        <charset val="204"/>
      </rPr>
      <t xml:space="preserve">Основное мероприятие 5.1.3.      </t>
    </r>
    <r>
      <rPr>
        <sz val="10"/>
        <rFont val="Times New Roman"/>
        <family val="1"/>
        <charset val="204"/>
      </rPr>
      <t xml:space="preserve">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  </r>
  </si>
  <si>
    <r>
      <rPr>
        <b/>
        <sz val="10"/>
        <rFont val="Times New Roman"/>
        <family val="1"/>
        <charset val="204"/>
      </rPr>
      <t>Задача 6.1.</t>
    </r>
    <r>
      <rPr>
        <sz val="10"/>
        <rFont val="Times New Roman"/>
        <family val="1"/>
        <charset val="204"/>
      </rPr>
      <t xml:space="preserve">
Обустройство детских игровых и спортивных площадок </t>
    </r>
  </si>
  <si>
    <r>
      <rPr>
        <b/>
        <sz val="10"/>
        <rFont val="Times New Roman"/>
        <family val="1"/>
        <charset val="204"/>
      </rPr>
      <t>Задача 7.1.</t>
    </r>
    <r>
      <rPr>
        <sz val="10"/>
        <rFont val="Times New Roman"/>
        <family val="1"/>
        <charset val="204"/>
      </rPr>
      <t xml:space="preserve">
Создание условий для организации отдыха, оздоровления и занятости детей и подростков </t>
    </r>
  </si>
  <si>
    <r>
      <rPr>
        <b/>
        <sz val="10"/>
        <rFont val="Times New Roman"/>
        <family val="1"/>
        <charset val="204"/>
      </rPr>
      <t>Основное мероприятие 7.1.1.</t>
    </r>
    <r>
      <rPr>
        <sz val="10"/>
        <rFont val="Times New Roman"/>
        <family val="1"/>
        <charset val="204"/>
      </rPr>
      <t xml:space="preserve">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</si>
  <si>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7.1.3.</t>
    </r>
    <r>
      <rPr>
        <sz val="10"/>
        <rFont val="Times New Roman"/>
        <family val="1"/>
        <charset val="204"/>
      </rPr>
      <t xml:space="preserve">
Создание временных рабочих мест для подростков на предприятиях и  учреждениях города</t>
    </r>
  </si>
  <si>
    <r>
      <rPr>
        <b/>
        <sz val="10"/>
        <rFont val="Times New Roman"/>
        <family val="1"/>
        <charset val="204"/>
      </rPr>
      <t>Задача 7.2.</t>
    </r>
    <r>
      <rPr>
        <sz val="10"/>
        <rFont val="Times New Roman"/>
        <family val="1"/>
        <charset val="204"/>
      </rPr>
      <t xml:space="preserve">
Оздоровление детей в оздоровительных и профильных лагерях, расположенных за пределами Мурманской области</t>
    </r>
  </si>
  <si>
    <r>
      <t xml:space="preserve">Основное мероприятие 7.2.1.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</si>
  <si>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rPr>
        <sz val="10"/>
        <rFont val="Times New Roman"/>
        <family val="1"/>
        <charset val="204"/>
      </rPr>
      <t>Мероприятие 7.2.1.1.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</si>
  <si>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t xml:space="preserve">Задача 8.1.
</t>
    </r>
    <r>
      <rPr>
        <sz val="10"/>
        <rFont val="Times New Roman"/>
        <family val="1"/>
        <charset val="204"/>
      </rPr>
      <t>Создание условий для 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</si>
  <si>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Мероприятие 1.1.1.3.              Приобретение шкафа холодильного МДОУ № 6 "Родничок"</t>
  </si>
  <si>
    <t>реализация мер социальной поддержки, установленных Законами Мурманской области и нормативными правовыми актами муниципального образования</t>
  </si>
  <si>
    <t>обеспечена организация и ведение бюджетного, бухгалтерского и налогового учета 16-ти организаций</t>
  </si>
  <si>
    <t>из них:</t>
  </si>
  <si>
    <t xml:space="preserve"> -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</t>
  </si>
  <si>
    <t>2017 год</t>
  </si>
  <si>
    <t>2016 год</t>
  </si>
  <si>
    <t>2019 год</t>
  </si>
  <si>
    <t>Мероприятие 1.1.1.4.              Приобретение основных средств для МДОУ № 6 "Родничок"</t>
  </si>
  <si>
    <t xml:space="preserve">Мероприятие 3.2.1.3.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</si>
  <si>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2016-2017 годы</t>
  </si>
  <si>
    <t>работы по монтажу принудительной вытяжной вентиляции в лабораторном шкафу в кабинете химии</t>
  </si>
  <si>
    <t>капитальный ремонт электрических сетей</t>
  </si>
  <si>
    <t>выполнение работ по ремонту кровли</t>
  </si>
  <si>
    <t>приобретение материальных запасов</t>
  </si>
  <si>
    <t>ремонт вентиляционной системы спортивного зала</t>
  </si>
  <si>
    <t>приобретение и установка оборудования для спортивной площадки</t>
  </si>
  <si>
    <t>приобретение спортивного инвентаря и оборудования</t>
  </si>
  <si>
    <t>капитальный ремонт трубопровода хозяйственно-питьевого и пожарного водопроводов в подвальном помещении</t>
  </si>
  <si>
    <t>установка ограждения центрального стадиона</t>
  </si>
  <si>
    <t>ремонт прачечной</t>
  </si>
  <si>
    <t>работы по замене дверей на лестничных клетках</t>
  </si>
  <si>
    <t>выполнение работ по капитальному ремонту прачечной</t>
  </si>
  <si>
    <t>выполнение работ по установке противопожарной двери в помещении пищеблока</t>
  </si>
  <si>
    <t>работы по установке дверей эвакуационных выходов</t>
  </si>
  <si>
    <t>выполнение работ по установке систем внутреннего видеонаблюдения</t>
  </si>
  <si>
    <t>выполнение работ по оборудованию площадки под мусоросборник</t>
  </si>
  <si>
    <t>приобретение дверных блоков для учебных кабинетов и туалетных комнат</t>
  </si>
  <si>
    <t>выполнение работ по замене систем холодного водоснабжения и канализации</t>
  </si>
  <si>
    <t>ремонт крыльца и установка козырька</t>
  </si>
  <si>
    <t>7.3.</t>
  </si>
  <si>
    <t>7.3.1.</t>
  </si>
  <si>
    <t>7.3.1.1.</t>
  </si>
  <si>
    <r>
      <rPr>
        <b/>
        <sz val="10"/>
        <rFont val="Times New Roman"/>
        <family val="1"/>
        <charset val="204"/>
      </rPr>
      <t>Задача 7.3.</t>
    </r>
    <r>
      <rPr>
        <sz val="10"/>
        <rFont val="Times New Roman"/>
        <family val="1"/>
        <charset val="204"/>
      </rPr>
      <t xml:space="preserve">
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</si>
  <si>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t xml:space="preserve">Основное мероприятие 7.3.1.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</si>
  <si>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sz val="10"/>
        <rFont val="Times New Roman"/>
        <family val="1"/>
        <charset val="204"/>
      </rPr>
      <t>Мероприятие 7.3.1.1.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</si>
  <si>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8.1.1.</t>
    </r>
    <r>
      <rPr>
        <sz val="10"/>
        <rFont val="Times New Roman"/>
        <family val="1"/>
        <charset val="204"/>
      </rPr>
      <t xml:space="preserve">
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</si>
  <si>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обеспечение предоставления горячего питания и качественной питьевой воды обучающимся муниципальных общеобразовательных организаций</t>
  </si>
  <si>
    <t>Мероприятие 8.1.1.1.
Обеспечение предоставления горячего питания и качественной питьевой воды обучающимся муниципальных общеобразовательных организаций</t>
  </si>
  <si>
    <t>выполнение ремонтных работ в пищеблоке</t>
  </si>
  <si>
    <t>2021 год</t>
  </si>
  <si>
    <r>
      <rPr>
        <b/>
        <sz val="10"/>
        <rFont val="Times New Roman"/>
        <family val="1"/>
        <charset val="204"/>
      </rPr>
      <t>Основное мероприятие 7.1.2.</t>
    </r>
    <r>
      <rPr>
        <sz val="10"/>
        <rFont val="Times New Roman"/>
        <family val="1"/>
        <charset val="204"/>
      </rPr>
      <t xml:space="preserve">
Организация отдыха, оздоровления и занятости подростков в период каникул</t>
    </r>
  </si>
  <si>
    <t>Мероприятие 7.1.2.1.
Организация отдыха, оздоровления и занятости подростков в период каникул</t>
  </si>
  <si>
    <t>выполнение сантехнических ремонтных работ в туалетных комнатах (1 и 2 этаж) с проведением трубопровода горячего водоснабжения</t>
  </si>
  <si>
    <t>Причины отклонений (+, -)</t>
  </si>
  <si>
    <t>Мероприятие 4.1.1.1.
Проведение ремонтных работ и приобретение оборудования в целях обеспечения соответствия  образовательных организаций санитарно-гигиеническим и противопожарным требованиям</t>
  </si>
  <si>
    <t>капитальный ремонт кровли</t>
  </si>
  <si>
    <t>работы по замене пожарной сигнализации</t>
  </si>
  <si>
    <t>замена канализационного выпуска</t>
  </si>
  <si>
    <t>приобретение основных средств для детей с нарушением опорно-двигательного аппарата</t>
  </si>
  <si>
    <t xml:space="preserve"> - повышение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</si>
  <si>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выполнение работ по обследованию, подготовке технического задания, разработке рабочей документации на капитальный ремонт пищеблока МОУ СОШ № 13</t>
  </si>
  <si>
    <t>ремонт приточно-вытяжной вентиляции на пищеблоке</t>
  </si>
  <si>
    <r>
      <t xml:space="preserve">Задача 2.2.                                           </t>
    </r>
    <r>
      <rPr>
        <sz val="10"/>
        <rFont val="Times New Roman"/>
        <family val="1"/>
        <charset val="204"/>
      </rPr>
      <t>Обеспечение выполнения муниципальных работ по организации предоставления бесплатного питания в муниципальных общеобразовательных организациях</t>
    </r>
  </si>
  <si>
    <t>Мероприятие 2.2.1.2.   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</si>
  <si>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r>
      <t xml:space="preserve">Задача 3.2.                                           </t>
    </r>
    <r>
      <rPr>
        <sz val="10"/>
        <rFont val="Times New Roman"/>
        <family val="1"/>
        <charset val="204"/>
      </rPr>
      <t>Повышение уровня обслуживания (в том числе транспортного) муниципальных образовательных организаций и учреждений образования, укрепление материально-технической базы учреждения</t>
    </r>
  </si>
  <si>
    <t>обеспечено хозяйственно-эксплуатационное обслуживание 17-ти организаций</t>
  </si>
  <si>
    <t>обеспечено предоставление методического обслуживания в области дошкольного, общего и дополнительного образования 13-ти организациям</t>
  </si>
  <si>
    <t>ремонт внешней стены здания МДОУ №12</t>
  </si>
  <si>
    <t>приобретение грузового лифта</t>
  </si>
  <si>
    <t>монтаж нового лифтового оборудования</t>
  </si>
  <si>
    <t>приобретение мебели для проведения занятий с обучающимися</t>
  </si>
  <si>
    <t>2017-2018 годы</t>
  </si>
  <si>
    <t>2018 год</t>
  </si>
  <si>
    <t>МБУ СШ "ОЛИМП"</t>
  </si>
  <si>
    <r>
      <rPr>
        <b/>
        <sz val="10"/>
        <rFont val="Times New Roman"/>
        <family val="1"/>
        <charset val="204"/>
      </rPr>
      <t>Основное мероприятие 6.1.1.</t>
    </r>
    <r>
      <rPr>
        <sz val="10"/>
        <rFont val="Times New Roman"/>
        <family val="1"/>
        <charset val="204"/>
      </rPr>
      <t xml:space="preserve">
Приобретение, монтаж, установка и ремонт оборудования детских игровых и спортивных площадок</t>
    </r>
  </si>
  <si>
    <t>Мероприятие 6.1.1.1.
Приобретение, монтаж, установка и ремонт оборудования детских игровых  и спортивных площадок</t>
  </si>
  <si>
    <t>разработка проектно-сметной документации в целях обеспечения объемно-планировочного и конструкторского решения в части соединения помещений столовой и технологических цехов пищеблока школьной столовой  МОУ ООШ № 21 (2 корпус)</t>
  </si>
  <si>
    <t>9.</t>
  </si>
  <si>
    <t>Подпрограмма 9 "Повышение престижа педагогической профессии"</t>
  </si>
  <si>
    <t>9.1.</t>
  </si>
  <si>
    <t>9.1.1.</t>
  </si>
  <si>
    <r>
      <rPr>
        <b/>
        <sz val="10"/>
        <rFont val="Times New Roman"/>
        <family val="1"/>
        <charset val="204"/>
      </rPr>
      <t>Основное мероприятие 9.1.1.</t>
    </r>
    <r>
      <rPr>
        <sz val="10"/>
        <rFont val="Times New Roman"/>
        <family val="1"/>
        <charset val="204"/>
      </rPr>
      <t xml:space="preserve">
Предоставление ежемесячной денежной выплаты студентам в период обучения в ВУЗе в соответствии с договором о целевом обучении</t>
    </r>
  </si>
  <si>
    <t>9.1.1.1.</t>
  </si>
  <si>
    <t>Мероприятие 9.1.1.1.
Обеспечение предоставления ежемесячной денежной выплаты студентам в период обучения в ВУЗе в соответствии с договором о целевом обучении</t>
  </si>
  <si>
    <t xml:space="preserve"> - обеспечение сохранения заработной платы работников муниципальных учреждений образования на уровне, установленном указами Президента Российской Федерации</t>
  </si>
  <si>
    <t>2.3.</t>
  </si>
  <si>
    <t>2.3.1.</t>
  </si>
  <si>
    <t>2.3.1.1.</t>
  </si>
  <si>
    <t>МБДОУ № 2</t>
  </si>
  <si>
    <t>4.1.3.</t>
  </si>
  <si>
    <r>
      <rPr>
        <b/>
        <sz val="10"/>
        <rFont val="Times New Roman"/>
        <family val="1"/>
        <charset val="204"/>
      </rPr>
      <t>Основное мероприятие 4.1.3.</t>
    </r>
    <r>
      <rPr>
        <sz val="10"/>
        <rFont val="Times New Roman"/>
        <family val="1"/>
        <charset val="204"/>
      </rPr>
      <t xml:space="preserve">
Федеральный проект "Успех каждого ребенка"</t>
    </r>
  </si>
  <si>
    <t>4.1.3.1.</t>
  </si>
  <si>
    <t>Мероприятие 4.1.3.1.
Федеральный проект "Успех каждого ребенка" (создание в общеобразовательных организациях, расположенных в сельской местности, условий для занятий физической культурой и спортом)</t>
  </si>
  <si>
    <t>2021-2022 годы</t>
  </si>
  <si>
    <t>приобретение оборудования и мебели для школьных столовых</t>
  </si>
  <si>
    <t xml:space="preserve"> - организация бесплатного горячего питания обучающихся, получающих начальное общее образование в государственных и муниицпальных образовательных организациях (за счет средств федерального и областного бюджетов)</t>
  </si>
  <si>
    <r>
      <t xml:space="preserve">Задача 2.3.                                           </t>
    </r>
    <r>
      <rPr>
        <sz val="10"/>
        <rFont val="Times New Roman"/>
        <family val="1"/>
        <charset val="204"/>
      </rPr>
      <t>Организация материально-технического обеспечения в целях реализации учебного процесса</t>
    </r>
  </si>
  <si>
    <r>
      <rPr>
        <b/>
        <sz val="10"/>
        <rFont val="Times New Roman"/>
        <family val="1"/>
        <charset val="204"/>
      </rPr>
      <t>Основное мероприятие 2.3.1.</t>
    </r>
    <r>
      <rPr>
        <sz val="10"/>
        <rFont val="Times New Roman"/>
        <family val="1"/>
        <charset val="204"/>
      </rPr>
      <t xml:space="preserve">
Федеральный проект "Современная школа" </t>
    </r>
  </si>
  <si>
    <t>Мероприятие 2.3.1.1.                         Федеральный проект "Современная школа" (обновление материально-технической базы для формирования у обучающихся современных технологических и гуманитарных навыков)</t>
  </si>
  <si>
    <t>обновлена материально-техническая база для формирования у обучающихся современных технологических и гуманитарных навыков, открыты Центры  образования  цифрового и гуманитарного профилей  "Точка  роста" (на базе МБОУ СОШ 4, МОУ СОШ 13); закуплно аддитивное и компьютерное оборудование, учебное оборудование, аккумуляторный и ручной инструмент, пиобретение мебели</t>
  </si>
  <si>
    <t>1) 4 договора ООО "Мозаика" от  24.03.20, 25.03.20, 26.03.20 на общую сумму 1 175,9 т.р.;                    2) ООО "ФГОС-резерв" на сумму 429,2 т.р.;                                                                     3) ООО "Допобразование"  на сумму 501,0 т.р.;                                                        4) ИП Дурандин А.Н. на сумму 245,7 т.р.</t>
  </si>
  <si>
    <t>МДОУ № 12</t>
  </si>
  <si>
    <t>МДОУ №12, МОУ ООШ №7</t>
  </si>
  <si>
    <t>в МОУ ООШ № 7</t>
  </si>
  <si>
    <t>МУ ДО "ЦВР"</t>
  </si>
  <si>
    <t>МАДОУ №13</t>
  </si>
  <si>
    <t>МБДОУ №2, МБДОУ №14, МУ ДО "ЦВР", МБУ СШ "ОЛИМП"</t>
  </si>
  <si>
    <t>ремонт системы видеонаблюдения МБОУ СОШ № 4 (корпус 1)</t>
  </si>
  <si>
    <t>МБОУ СОШ № 4</t>
  </si>
  <si>
    <t>выполнение работ по ремонту тамбура в 6 блоке МБДОУ № 15</t>
  </si>
  <si>
    <t>МБДОУ № 15</t>
  </si>
  <si>
    <t>МБДОУ №12</t>
  </si>
  <si>
    <t>МБОУ ООШ № 21</t>
  </si>
  <si>
    <t>МБОУ ООШ № 7</t>
  </si>
  <si>
    <t>МБДОУ № 14</t>
  </si>
  <si>
    <t>МБДОУ № 6</t>
  </si>
  <si>
    <t>МАДОУ № 9</t>
  </si>
  <si>
    <t>ремонт пола в МБОУ ООШ № 21 (корпус 1) (в рекреациях 2-го и 3-го этажей)</t>
  </si>
  <si>
    <t>подготовка проектно-сметной документации по установке физкультурно-спортивной и спортивно-игровой площадок на территории школы (2 корпус МБОУ ООШ № 21)</t>
  </si>
  <si>
    <t>установка оконных блоков из ПВХ-профилей в МБОУ ООШ № 21 в столярной мастерской (корпус 1)</t>
  </si>
  <si>
    <t>установка приточно-вытяжной системы вентиляции с механическим побуждением в мастерских МБОУ ООШ № 21 (корпус 1)</t>
  </si>
  <si>
    <t>ремонт потолков слесарной и столярной мастерских МБОУ ООШ № 21</t>
  </si>
  <si>
    <t>ремонт пола в МБОУ ООШ №  21 (в столярной и слесарной мастерских, каб. № 24, каб. № 4)</t>
  </si>
  <si>
    <t>капитальный ремонт по замене деревянных оконных блоков на окна из ПВХ-профиля в МБОУ ООШ №  21 (каб. № 24, 33, 34, каб. № 0)</t>
  </si>
  <si>
    <t xml:space="preserve">ремонт лестничных пролетов в МБОУ ООШ №  21 (корпус 1) (с 1-го по 2-й этаж на ступеньках) </t>
  </si>
  <si>
    <t>выполнение работ по устройству системы контроля доступа в МБОУ СОШ № 4 (корпус 1)</t>
  </si>
  <si>
    <t xml:space="preserve">выполнение работ по замене межэтажных дверей с устройством противодымных уплотнителей в МБОУ СОШ № 4 (2-й этаж правое крыло корпус 1) </t>
  </si>
  <si>
    <t xml:space="preserve">выполнение работ по замене межэтажных дверей с устройством противодымных уплотнителей в МБОУ СОШ № 4 (3-й этаж правое крыло корпус 1) </t>
  </si>
  <si>
    <t>подготовка проектно-сметной документации 
«Укладка асфальто-бетонного покрытия на территории МБДОУ № 6</t>
  </si>
  <si>
    <t>выполнение работ по замене электрощитов в МБДОУ № 6</t>
  </si>
  <si>
    <t>выполнены работы по замене электрощитов МБДОУ №6</t>
  </si>
  <si>
    <t>договор от 20.03.20 №05-20 на сумму 251,1 т.р. (ООО "Энерго-Сервис")</t>
  </si>
  <si>
    <t>ремонт и отделка стен лестничных клеток (покраска), ремонт и отделка галерей между 1 и 2, 2 и 3 корпусами (покраска) МАДОУ № 9</t>
  </si>
  <si>
    <t>проведен ремонт и отделка стен лестничных клеток (покраска), ремонт и отделка галерей между 1 и 2, 2 и 3 корпусами (покраска) МАДОУ №9</t>
  </si>
  <si>
    <t>договор от 04.06.20 №20200604, от 09.06.20 №20200609 на общую сумму 845,3т.р. (ООО "Стройтехсервис")</t>
  </si>
  <si>
    <t>приобретено спортивное оборудование (теннисные столы и комплектующие к ним, оборудование для фитнеса), обрудование для тренажерного зала</t>
  </si>
  <si>
    <t>3 договора на общую сумму 1512,5 т.р.:                                                                  1) договор от 27.03.20 №27/03 (ООО "Фитнесс-НВ");                                                                  2) договор от 25.03.20 №1031, от 26.03.20 № 1026 (ООО"Гераклион Эквип)</t>
  </si>
  <si>
    <t>5.1.4.</t>
  </si>
  <si>
    <r>
      <rPr>
        <b/>
        <sz val="10"/>
        <rFont val="Times New Roman"/>
        <family val="1"/>
        <charset val="204"/>
      </rPr>
      <t xml:space="preserve">Основное мероприятие 5.1.4.      </t>
    </r>
    <r>
      <rPr>
        <sz val="10"/>
        <rFont val="Times New Roman"/>
        <family val="1"/>
        <charset val="204"/>
      </rPr>
      <t xml:space="preserve">       Федеральный проект "Успех каждого ребенка"</t>
    </r>
  </si>
  <si>
    <t>5.1.4.1.</t>
  </si>
  <si>
    <t>Мероприятие 5.1.4.1.               Федеральный проект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</si>
  <si>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создано 60 новых человеко-мест в МУ ДО ЦВР для реализации дополнительных общеразвивающих программ технической направленности</t>
  </si>
  <si>
    <t>договор от 05.03.20 №200302-70КП на сумму 422,2 т.р. (ИП Четаева Е.Н.)</t>
  </si>
  <si>
    <t>Мероприятие 6.1.1.2.               Приобретение и установка малых игровых форм на территории МБДОУ № 12 и № 14</t>
  </si>
  <si>
    <t>организация профильной смены для обучающихся школы олимпиадного резерва</t>
  </si>
  <si>
    <t>МБОУ СОШ № 4, МБОУ ООШ № 21</t>
  </si>
  <si>
    <t xml:space="preserve"> -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федерального и областного бюджетов)</t>
  </si>
  <si>
    <t>ремонт уличных веранд</t>
  </si>
  <si>
    <t>2023 год</t>
  </si>
  <si>
    <t>капитальный ремонт крыльца и козырька на главном входе в здание МОУ СОШ № 13</t>
  </si>
  <si>
    <t>проведение работ по наращиванию перил лестничных маршей (двух) в здании по ул.Ферсмана, д.15 для приведения в соответствие с нормами ППБ</t>
  </si>
  <si>
    <r>
      <t xml:space="preserve">Задача 9.1.
</t>
    </r>
    <r>
      <rPr>
        <sz val="10"/>
        <rFont val="Times New Roman"/>
        <family val="1"/>
        <charset val="204"/>
      </rPr>
      <t>Предоставление мер материального стимулирования студентам, обучающимся по договорам о целевом обучении в образовательных организациях высшего образования по направлениям подготовки укрупненной группы "Образование и педагогические науки"</t>
    </r>
  </si>
  <si>
    <t>выполнены работы по приобретению и установке малых игровых форм на территории МБДОУ № 12 и № 14</t>
  </si>
  <si>
    <t>финансовое обеспечение расходов произведено в пределах фактической потребности в средствах</t>
  </si>
  <si>
    <t>Главный бухгалтер</t>
  </si>
  <si>
    <t>В.В. Решетова</t>
  </si>
  <si>
    <t>(подпись)</t>
  </si>
  <si>
    <t>(расшифровка подписи)</t>
  </si>
  <si>
    <t>Начальник ЦБ образования</t>
  </si>
  <si>
    <t>С.А. Валдаева</t>
  </si>
  <si>
    <t>Е.А. Красникова</t>
  </si>
  <si>
    <t>Исполнители:</t>
  </si>
  <si>
    <t>Шакин Д.А. (815-52) 54-789</t>
  </si>
  <si>
    <t>Попова Е.В. (815-52) 53-255</t>
  </si>
  <si>
    <t>3.2.1.4.</t>
  </si>
  <si>
    <t>Мероприятие 3.2.1.4.                          Приобретение автомобиля</t>
  </si>
  <si>
    <t>приобретен легковой автомобиль</t>
  </si>
  <si>
    <t>Мероприятие 6.1.1.3.
Приобретение и установка малых игровых форм на территории МБДОУ № 6, МАДОУ № 9</t>
  </si>
  <si>
    <t>Мероприятие 6.1.1.4.
Приобретение и установка теневых навесов на территории МБДОУ № 14</t>
  </si>
  <si>
    <t>6.1.1.4.</t>
  </si>
  <si>
    <t>6.1.1.3.</t>
  </si>
  <si>
    <t>выполнены работы по приобретению и установке малых игровых форм на территории МБДОУ № 6 и МАДОУ № 9</t>
  </si>
  <si>
    <t>приобретены и установлены теневые навесы на территории МБДОУ № 14</t>
  </si>
  <si>
    <t>численность детей и подростков, охваченных отдыхом в палаточных лагерях, экспедициях - 33 чел. (на базе шк 13 и ЦВР)</t>
  </si>
  <si>
    <t>10.</t>
  </si>
  <si>
    <t>10.1.</t>
  </si>
  <si>
    <t>10.1.1.</t>
  </si>
  <si>
    <t>10.1.1.1.</t>
  </si>
  <si>
    <r>
      <t xml:space="preserve">Задача 10.1.
</t>
    </r>
    <r>
      <rPr>
        <sz val="10"/>
        <rFont val="Times New Roman"/>
        <family val="1"/>
        <charset val="204"/>
      </rPr>
      <t>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  </r>
  </si>
  <si>
    <r>
      <rPr>
        <b/>
        <sz val="10"/>
        <rFont val="Times New Roman"/>
        <family val="1"/>
        <charset val="204"/>
      </rPr>
      <t>Основное мероприятие 10.1.1.</t>
    </r>
    <r>
      <rPr>
        <sz val="10"/>
        <rFont val="Times New Roman"/>
        <family val="1"/>
        <charset val="204"/>
      </rPr>
      <t xml:space="preserve">
Обеспечение персонифицированного финансирования дополнительного образования детей</t>
    </r>
  </si>
  <si>
    <t>Мероприятие 10.1.1.1.
Обеспечение персонифицированного финансирования дополнительного образования детей</t>
  </si>
  <si>
    <t xml:space="preserve">подготовка проектно-сметной документации </t>
  </si>
  <si>
    <t>приобретение светильников (несоответствие нормам освещенности в 16 кабинетах корпуса № 2 МБОУ СОШ № 4)</t>
  </si>
  <si>
    <t>замена вентиляции кухонного помещения по адресу: ул. Бардина, д.35</t>
  </si>
  <si>
    <t>проведен ремонт уличных веранд МБДОУ № 12</t>
  </si>
  <si>
    <t>проведена замена вентиляции кухонного помещения по адресу: ул. Бардина, д.35 МБДОУ № 6</t>
  </si>
  <si>
    <t>подготовлена проектно-сметная документация МБДОУ № 6, МБДОУ № 15, МАДОУ № 13, МОУ СОШ № 13, МБОУ ООШ № 21, МУ "КХО"</t>
  </si>
  <si>
    <t xml:space="preserve">приобретены светильники в МБОУ СОШ № 4 </t>
  </si>
  <si>
    <t>замена электрических сетей (2-й этаж коридор, кабинеты 22 и 24)</t>
  </si>
  <si>
    <t>оснащение объекта (территории)системами видеонаблюдения:
-установка дополнительных камер
видеонаблюдения/монтаж системы
видеонаблюдения с учетом модернизации</t>
  </si>
  <si>
    <t>подготовка проектно-сметной документации и проведение инженерных изысканий в связи с участием в конкурсном отборе проектов реализации комплексного развития сельских территорий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</t>
  </si>
  <si>
    <t>проведение работ по установке помещения для охраны в здании МБОУ ООШ № 7</t>
  </si>
  <si>
    <t>проведение работ по установке помещения для охраны в МБОУ ООШ № 21 (корпуса № 1)</t>
  </si>
  <si>
    <t>установка мониторов системы видеонаблюдения в помещении для охраны на 1 этаже здания корпуса № 1 МБОУ ООШ № 21</t>
  </si>
  <si>
    <t>текущий ремонт системы хозяйственно-бытовой и производственной канализации МБОУ СОШ № 22</t>
  </si>
  <si>
    <t>приобретение мебели и ремонт помещения центра  образования  естественно-научной и технологической направленности  "Точка  роста" в МБОУ СОШ № 22</t>
  </si>
  <si>
    <t>текущий ремонт помещения мойки пищеблока МБОУ СОШ № 4 (корпус 1)</t>
  </si>
  <si>
    <t>проведение ремонтных работ в школьной столовой МОУ СОШ № 13 в рамках реализации мероприятий по преобразованию школьных пространств "Arctic schools" по направлению "Современное пространство школьной столовой"</t>
  </si>
  <si>
    <t>проведение работ по замене вентиляции (приточной и вытяжной)  в пищеблоке с установкой вытяжных зонтов над плитами и моечной кухонной посуды</t>
  </si>
  <si>
    <t>проведение работ по замене дверей эвакуационных выходов в МБДОУ № 6</t>
  </si>
  <si>
    <t>проведение работ по замене вентиляции (приточной и вытяжной) в пищеблоке с установкой вытяжных зонтов над плитами и моечной кухонной посуды</t>
  </si>
  <si>
    <t>проведение работ по капитальному ремонту крыльца</t>
  </si>
  <si>
    <t>установка системы охранной сигнализации</t>
  </si>
  <si>
    <t>экспертиза ПСД на кровлю</t>
  </si>
  <si>
    <t>проведение работ по укладке плитки на служебном крыльце запасного выхода</t>
  </si>
  <si>
    <t>проведение работ по устройству горячего и холодного водоснабжения в кабинетах начальной школы: № № 11,12,13,14,28,29,30,31 (корпус 1)</t>
  </si>
  <si>
    <t>проведение работ по переносу входной группы</t>
  </si>
  <si>
    <t>проведение работ по установке вытяжных зонтов над мойками пищеблока</t>
  </si>
  <si>
    <t>независимая проверка достоверности определения сметной стоимости объекта: «Ремонт кровли 2 этаж МОУ СОШ № 13»; «Ремонт кровли спортзала МОУ СОШ № 13»; «Ремонт кровли 3 этаж МОУ СОШ № 13»; «Ремонт кровли 4 этаж МОУ СОШ № 13»</t>
  </si>
  <si>
    <t>независимая проверка достоверности определения сметной стоимости объекта: «Ремонт кровли МБОУ ООШ № 21»</t>
  </si>
  <si>
    <t>приобретение бактерицидных рециркуляторов</t>
  </si>
  <si>
    <t>текущий ремонт кровли МБДОУ № 15 г. Оленегорск</t>
  </si>
  <si>
    <t>текущий ремонт кровель 2,3 и 4-го этажей, текущий ремонт кровли спортивного зала МОУ СОШ № 13 г. Оленегорск</t>
  </si>
  <si>
    <t>текущий ремонт кровли МБОУ ООШ № 21 г. Оленегорск</t>
  </si>
  <si>
    <t>проведена замена электрических сетей (2-й этаж коридор, кабинеты 22 и 24) МБОУ ООШ № 7</t>
  </si>
  <si>
    <t>подготовлена проектно-сметная документация в МБДОУ № 14, МБОУ СОШ № 13</t>
  </si>
  <si>
    <t>установлено помещение для охраны в здании МБОУ ООШ № 7</t>
  </si>
  <si>
    <t>установлено помещение для охраны в здании МБОУ ООШ № 21</t>
  </si>
  <si>
    <t>установлены мониторы системы видеонаблюдения в помещении для охраны на 1 этаже здания корпуса № 1 МБОУ ООШ № 21</t>
  </si>
  <si>
    <t>проведен текущий ремонт системы хозяйственно-бытовой и производственной канализации МБОУ СОШ № 22</t>
  </si>
  <si>
    <t>приобретена мебель и проведен ремонт помещения центра  образования  естественно-научной и технологической направленности  "Точка  роста" в МБОУ СОШ № 22</t>
  </si>
  <si>
    <t>проведен текущий ремонт помещения мойки пищеблока МБОУ СОШ № 4 (корпус 1)</t>
  </si>
  <si>
    <t>проведены работы по замене вентиляции (приточной и вытяжной)  в пищеблоке МБДОУ № 2 с установкой вытяжных зонтов над плитами и моечной кухонной посуды</t>
  </si>
  <si>
    <t>проведены работы по замене дверей эвакуационных выходов в МБДОУ № 6</t>
  </si>
  <si>
    <t>проведены работы по замене вентиляции (приточной и вытяжной)  в пищеблоке МБДОУ № 12 с установкой вытяжных зонтов над плитами и моечной кухонной посуды</t>
  </si>
  <si>
    <t>проведены работы по капитальному ремонту крыльца МБДОУ № 14</t>
  </si>
  <si>
    <t>установлены системы охранной сигнализации в МБДОУ № 15, МБОУ ООШ № 7</t>
  </si>
  <si>
    <t>проведена экспертиза ПСД на кровлю МБДОУ № 15</t>
  </si>
  <si>
    <t>проведены работы по устройству горячего и холодного водоснабжения в кабинетах начальной школы: № № 11,12,13,14,28,29,30,31 (МБОУ СОШ № 4 корпус 1)</t>
  </si>
  <si>
    <t>проведены работы по переносу входной группы МБОУ ООШ № 7</t>
  </si>
  <si>
    <t>проведены работы по установке вытяжных зонтов над мойками пищеблока МБОУ СОШ № 13</t>
  </si>
  <si>
    <t>проведена экспертиза сметной документации по определению стоимости работ по ремонту кровли МБОУ СОШ № 13</t>
  </si>
  <si>
    <t>проведена проверка достоверности определения сметной стоимости объекта МБОУ СОШ № 13</t>
  </si>
  <si>
    <t>проведена независимая проверка достоверности определения сметной стоимости объекта: «Ремонт кровли 2 этаж МОУ СОШ № 13»; «Ремонт кровли спортзала МОУ СОШ № 13»; «Ремонт кровли 3 этаж МОУ СОШ № 13»; «Ремонт кровли 4 этаж МОУ СОШ № 13»</t>
  </si>
  <si>
    <t>проведена независимая проверка достоверности определения сметной стоимости объекта: «Ремонт кровли МБОУ ООШ № 21»</t>
  </si>
  <si>
    <t>приобретены бактерицидные рециркуляторы в МБДОУ № 15, МУ ДО "ЦВР", МБОУ ООШ № 7, МОУ СОШ № 13</t>
  </si>
  <si>
    <t>проведен текущий ремонт кровли МБДОУ № 15</t>
  </si>
  <si>
    <t>проведен текущий ремонт кровли МБОУ ООШ № 21</t>
  </si>
  <si>
    <t>проведен текущий ремонт кровли МБОУ СОШ № 13</t>
  </si>
  <si>
    <t xml:space="preserve">текущий ремонт кровли пищеблока и столовой МОУ СОШ № 13 г. Оленегорск    </t>
  </si>
  <si>
    <t xml:space="preserve">завершен текущий ремонт кровли пищеблока и столовой МОУ СОШ № 13 </t>
  </si>
  <si>
    <t>4.1.4.</t>
  </si>
  <si>
    <t>4.1.4.1.</t>
  </si>
  <si>
    <r>
      <rPr>
        <b/>
        <sz val="10"/>
        <rFont val="Times New Roman"/>
        <family val="1"/>
        <charset val="204"/>
      </rPr>
      <t>Основное мероприятие 4.1.4.</t>
    </r>
    <r>
      <rPr>
        <sz val="10"/>
        <rFont val="Times New Roman"/>
        <family val="1"/>
        <charset val="204"/>
      </rPr>
      <t xml:space="preserve">
Основное мероприятие 4.1.4.
Обеспечение антитеррористической безопасности муниципальных образовательных организаций</t>
    </r>
  </si>
  <si>
    <t>Мероприятие 4.1.4.1.
Обеспечение антитеррористической безопасности муниципальных образовательных организаций</t>
  </si>
  <si>
    <t>проведены мероприятия обеспечению антитеррористической безопасности в МБДОУ № 6, МБДОУ № 14, МБДОУ № 15, МАДОУ № 9, МБОУ СОШ № 4, ЦВР</t>
  </si>
  <si>
    <t>договор подряда от 18.02.2021 № 3/21  на сумму 500,0 т.р. (ООО "АВИКОН")</t>
  </si>
  <si>
    <t>ИП Васильченко Виталий Иванович, Контракт от 05.10.2020 № 2, на сумму 217,10 тыс.руб.</t>
  </si>
  <si>
    <t>Договор от 30.03.2021 № 914/21- УЭМ на сумму 520 т.р. (ООО "ЛИФТ")</t>
  </si>
  <si>
    <t>установлены дополнительные камеры
видеонаблюдения и проведен монтаж системы
видеонаблюдения с учетом модернизации в МБОУ СОШ № 13</t>
  </si>
  <si>
    <t>Договор от 09.04.2021 № С21.200-14 на сумму 120 т.р. (ООО "СОЮЗ")</t>
  </si>
  <si>
    <t>6 договоров на общую сумму 1100 т.р. (ООО "АВИКОН", ООО "Управление строительных и проектных работ")</t>
  </si>
  <si>
    <t>Договор поставки от 13.02.2021 № 20210213 на сумму 273,9 т.р. (ООО "СТРОЙТЕХСЕРВИС")</t>
  </si>
  <si>
    <t>договор от 01.04.2021 № 20210401 на сумму 192 т.р. (ООО "СТРОЙТЕХСЕРВИС")</t>
  </si>
  <si>
    <t>Договор от 15.02.2021 № 20210215 на сумму 140 т.р. (ООО "СТРОЙТЕХСЕРВИС")</t>
  </si>
  <si>
    <t>Договор подряда от 30.06.2021 № 21-179 на сумму 45,8 т.р. (ООО "АВТОМАТИКА")</t>
  </si>
  <si>
    <t>Договор от 02.07.2021 № 1, договор от 09.07.2021 № 2 на сумму 636,2 т.р. (ООО "СТ-ГРУПП")</t>
  </si>
  <si>
    <t>Договор от 18.06.2021 № 20210618 на общую сумму 170 т.р. (ООО "СТРОЙТЕХСЕРВИС")</t>
  </si>
  <si>
    <t>12 договоров на общую сумму 1499,4 т.р. (ООО "АДВЕНТЕР", ИП Алексеенко Григорий Михайлович, ООО "ГНОМ", ООО "РЕМСТРОЙ", ООО "ФИС СЕВЕРО-ЗАПАД")</t>
  </si>
  <si>
    <t>16 договоров на общую сумму 7733,5 т.р. (ЗАО "МУРМАНСКПРОФСТРОЙ", ООО "ВЕКТОР")</t>
  </si>
  <si>
    <t>проведены ремонтные работы в школьной столовой МОУ СОШ № 13 в рамках реализации мероприятий по преобразованию школьных пространств "Arctic schools" по направлению "Современное пространство школьной столовой"</t>
  </si>
  <si>
    <t>1) 2 договора на сумму 604,82 т.р. (ООО "ЛИФТ");
2) договор на сумму 375,60 т.р. (ООО "РЕМСТРОЙ");
3) договор на сумму 16,45 т.р. ООО "СОЮЗ"
Общая сумма 996,9 т.р.</t>
  </si>
  <si>
    <t>Договор подряда от 06.08.2021 № 20/21 (ООО "АВИКОН")</t>
  </si>
  <si>
    <t>договор подряда от 06.08.2021 № 19/21 на сумму 493,1 т.р. (ООО "АВИКОН")</t>
  </si>
  <si>
    <t>Договор от 05.08.2021 № 20210805 на сумму 350,0 т.р. (ООО "СТС")</t>
  </si>
  <si>
    <t>Договор от 04.08.2021 № 20210804 на сумму 79,5 т.р. ООО "СТС", договор от 02.08.2021 № С21.200-23 на сумму 25 т.р. ООО "СОЮЗ"</t>
  </si>
  <si>
    <t>Договор от 14.07.2021 № 28-ПС-2021 на сумму 10 т.р. (ООО "Управление строительных и проектных работ")</t>
  </si>
  <si>
    <t>Договор от 02.08.2021 № 1 на сумму 350 т.р. (ООО "СТ-ГРУПП")</t>
  </si>
  <si>
    <t>договор от 03.08.2021 № 20210803 на сумму 15 т.р. (ООО " СТС")</t>
  </si>
  <si>
    <t>договор от 22.10.2021 № 020821 на сумму 61,00 т.р. (ИП Зуев Максим Александрович)</t>
  </si>
  <si>
    <t>Договор от 23.07.2021 № 195-21/2195 на сумму 149,00 (ГОАУ УГЭ МО)</t>
  </si>
  <si>
    <t>Договор от 14.07.2021 № 27-ПС-2021 на сумму 10 т.р. (ООО "Управление строительных и проектных работ")</t>
  </si>
  <si>
    <t>Договор от 14.07.2021 № 29-ПС-2021 на сумму 10 т.р. (ООО "Управление строительных и проектных работ")</t>
  </si>
  <si>
    <t>4 договора от 29.07.2021 № б/н на общую сумму 482,20 т.р ООО "Теплокс"</t>
  </si>
  <si>
    <t>Приложение № 1</t>
  </si>
  <si>
    <t>Отчет об исполнении плана реализации муниципальной программы</t>
  </si>
  <si>
    <t>за 9 месяцев 2021 года</t>
  </si>
  <si>
    <t>Фактическая (предполагаемая) дата начала реализации мероприятия</t>
  </si>
  <si>
    <t>Фактическая (предполагаемая) дата окончания реализации мероприятия</t>
  </si>
  <si>
    <t>Заключено контрактов за 2021 год (с указанием подрядчика, предмета контракта и суммы)</t>
  </si>
  <si>
    <t xml:space="preserve">МУНИЦИПАЛЬНАЯ ПРОГРАММА  «Развитие системы образования муниципального образования город Оленегорск
с подведомственной территорией» </t>
  </si>
  <si>
    <t xml:space="preserve">"Развитие системы образования муниципального образования город Оленегорск с подведомственной территорией" </t>
  </si>
  <si>
    <t xml:space="preserve">Попова Е.В., ведущий специалист комитета по образованию Администрации города Оленегорска </t>
  </si>
  <si>
    <t xml:space="preserve">Руцкая И.В., ведущий специалист сектора общего образования в составе комитета по образованию Администрации города Оленегорска </t>
  </si>
  <si>
    <t xml:space="preserve">Иванова О.А., заведующий сектором общего образования в составе комитета по образованию Администрации города Оленегорска </t>
  </si>
  <si>
    <t xml:space="preserve">Хохлова Т.Н., ведущий специалист сектора дополнительного образования и воспитательной работы в составе комитета по образованию Администрации города Оленегорска </t>
  </si>
  <si>
    <t xml:space="preserve">Кашаева Е.Л., заведующий сектором дополнительного образования и воспитательной работы в составе комитета по образованию Администрации города Оленегорска </t>
  </si>
  <si>
    <t>Подпрограмма 10 «Развитие системы дополнительного образования детей посредством внедрения механизма персонифицированного финансирования в муниципальном образовании город Оленегорск с подведомственной территорией»</t>
  </si>
  <si>
    <t xml:space="preserve">10 договоров на общую сумму 2611,00 т.р. (ИП Помукчи А.В., ИП Надворный Н.В., ООО "СОЮЗ", ОО "СТС"). </t>
  </si>
  <si>
    <t>Председатель комитета по образованию Администрации города Оленегорска</t>
  </si>
  <si>
    <t>1) 19 договоров с ООО "ЮВЕНТА"на общую сумму 1 194,14 т.р.;
2) 7 договоров с ИП Сулейбанов Ч.М. на общую сумму 277,02 т.р.;
3) 15 договоров с ИП Аббасов Э.Ш.на общую сумму 470,09 т.р.;
4) 5 договоров с ООО "Мурман фуд"на общую сумму 254,43 т.р.;
5) 3 договора с ИП Смирнов Р.С. на общую сумму 140,93 т.р.;
6) 5 договоров с ООО "ДАНАЯ" на общую сумму 143,54 т.р.;
7) 5 договоров с ООО "ТРИАДА" на общую сумму 379,48 т.р.;
8) 2 договора с ООО "Продальянс" на общую сумму 149,941 т.р.;
9) по одному договору с ООО "АМК" и ООО "ГЕРМЕС" на сумму 63,69 т.р. и 21,31 т.р. соответственно.</t>
  </si>
  <si>
    <t>бесплатным дошкольным образованием в ДОО обеспечено 1 678 чел., в том числе детей-инвалидов - 22 чел.</t>
  </si>
  <si>
    <t>общедоступным и бесплатным начальным общим, основным общим, средним общим образованием обеспечено 3125 чел., в том числе детей-инвалидов на дому - 13 чел.</t>
  </si>
  <si>
    <t>МК от 01.03.21 и МК от 01.09.21 и договора с ООО "Витэк" на общую сумму 2 537,87 т.р. (приобретение нефтепродуктов)
Контракт от 29.06.2021 № 0349300010321000020-02 с ООО "СДМ" на сумму 160,63 т.р.</t>
  </si>
  <si>
    <t>Договор купли-продажи транспортного сре от 31.05.2021 № б/н с Алексеенко Григорий Михайлович на приобретение автомобиля KIA ED (CEE`D)</t>
  </si>
  <si>
    <t>4 договора с ИП Четаева Е.Н. на сумму 623,8 т.р.;
3 договора с ООО "НАШ ПРОИЗВОДИТЕЛЬ" на общую сумму 620,46 т.р.</t>
  </si>
  <si>
    <t>Договор от 19.04.2021 № Д-МН-20-00005 с АО "КСИЛ ПК ИНФЛЭКС" на сумму 400,0 т.р.</t>
  </si>
  <si>
    <t>Договор на сумму 1 644,6 т.р., договор на сумму 1697,5 т.р. (ООО "КСИЛ").</t>
  </si>
  <si>
    <t>Контракт от 12.07.2021 № 0149200002321004080 с 100 ИГР ООО на смумму 2545,00 т.р.</t>
  </si>
  <si>
    <t>Договор от 07.07.2021 № б/н на сумму 332,9 т.р; договор от 08.07.2021 № б/н на сумму 335,1 т.р.  с ИП Воложанинов Д.А.</t>
  </si>
  <si>
    <t>приобретена мебель для школьной столовой МБОУ СОШ № 4: столы, стулья, табуреты, стойка барная пристенная.</t>
  </si>
  <si>
    <t>приобретено и установлено детское игровое и спортивное оборудование в МБДОУ № 2</t>
  </si>
  <si>
    <t>численность детей и подростков, охваченных отдыхом в форме дворовых площадок, организованных на базе обр.организаций - 360 чел. (на базе школы 4, 7, 13, 21, 22,  ЦВР)</t>
  </si>
  <si>
    <t>численность детей и подростков, охваченных отдыхом в лагерях с дневным пребыванием детей, организованных на базе образовательных организаций - 230 чел. (на базе школы 4, 7, 13, 22,  ЦВР)</t>
  </si>
  <si>
    <t>обеспечено предоставление услуг дополнительного образования в объеме 100398 чел./часов</t>
  </si>
  <si>
    <t>бесплатным питанием обеспечено - 1326 чел. (обучающиеся 1-4 классов), а также 796 чел. из числа обучающиеся, находящихся в трудной жизненной ситуации</t>
  </si>
  <si>
    <t xml:space="preserve">услуги по проведению государственной экспертизы проектной документации в части проверки достоверности определения сметной стоимости  по объекту: «Капитальный ремонт здания МОУ СОШ № 13» </t>
  </si>
  <si>
    <t>услуги по проведению государственной экспертизы проектной документации в части проверки достоверности определения сметной стоимости  по объекту: «Капитальный ремонт пришкольной территории МОУ СОШ № 13»</t>
  </si>
  <si>
    <t xml:space="preserve">Договор от 20.08.2021 № 226-21/2194 на сумму 197,60 (ГОАУ УГЭ МО)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</si>
</sst>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_ ;\-#,##0.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9">
    <xf numFmtId="0" fontId="0" fillId="0" borderId="0" xfId="0"/>
    <xf numFmtId="165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5" fillId="0" borderId="18" xfId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0" borderId="43" xfId="0" applyNumberFormat="1" applyFont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165" fontId="6" fillId="0" borderId="57" xfId="0" applyNumberFormat="1" applyFont="1" applyBorder="1" applyAlignment="1">
      <alignment horizontal="center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165" fontId="6" fillId="2" borderId="36" xfId="0" applyNumberFormat="1" applyFont="1" applyFill="1" applyBorder="1" applyAlignment="1">
      <alignment horizontal="center" vertical="center" wrapText="1"/>
    </xf>
    <xf numFmtId="164" fontId="5" fillId="0" borderId="57" xfId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5" fontId="6" fillId="0" borderId="57" xfId="0" applyNumberFormat="1" applyFont="1" applyFill="1" applyBorder="1" applyAlignment="1">
      <alignment horizontal="center" vertical="center" wrapText="1"/>
    </xf>
    <xf numFmtId="165" fontId="5" fillId="0" borderId="57" xfId="0" applyNumberFormat="1" applyFont="1" applyFill="1" applyBorder="1" applyAlignment="1">
      <alignment horizontal="center" vertical="center" wrapText="1"/>
    </xf>
    <xf numFmtId="165" fontId="6" fillId="2" borderId="2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165" fontId="6" fillId="2" borderId="47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165" fontId="6" fillId="0" borderId="47" xfId="0" applyNumberFormat="1" applyFont="1" applyBorder="1" applyAlignment="1">
      <alignment horizontal="center" vertical="center" wrapText="1"/>
    </xf>
    <xf numFmtId="164" fontId="5" fillId="0" borderId="29" xfId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/>
    </xf>
    <xf numFmtId="164" fontId="6" fillId="0" borderId="57" xfId="1" applyFont="1" applyBorder="1" applyAlignment="1">
      <alignment horizontal="center" vertical="center"/>
    </xf>
    <xf numFmtId="164" fontId="6" fillId="0" borderId="18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57" xfId="1" applyFont="1" applyBorder="1" applyAlignment="1">
      <alignment horizontal="center" vertical="center"/>
    </xf>
    <xf numFmtId="164" fontId="5" fillId="0" borderId="18" xfId="1" applyFont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57" xfId="1" applyFont="1" applyFill="1" applyBorder="1" applyAlignment="1">
      <alignment horizontal="center" vertical="center"/>
    </xf>
    <xf numFmtId="164" fontId="6" fillId="0" borderId="18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57" xfId="1" applyFont="1" applyFill="1" applyBorder="1" applyAlignment="1">
      <alignment horizontal="center" vertical="center"/>
    </xf>
    <xf numFmtId="164" fontId="5" fillId="0" borderId="18" xfId="1" applyFont="1" applyFill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165" fontId="5" fillId="0" borderId="66" xfId="0" applyNumberFormat="1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 wrapText="1"/>
    </xf>
    <xf numFmtId="164" fontId="6" fillId="0" borderId="29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5" fillId="0" borderId="29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29" xfId="1" applyFont="1" applyBorder="1" applyAlignment="1">
      <alignment horizontal="center" vertical="center"/>
    </xf>
    <xf numFmtId="164" fontId="6" fillId="0" borderId="29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5" fontId="6" fillId="0" borderId="67" xfId="0" applyNumberFormat="1" applyFont="1" applyBorder="1" applyAlignment="1">
      <alignment horizontal="center" vertical="center" wrapText="1"/>
    </xf>
    <xf numFmtId="165" fontId="5" fillId="0" borderId="66" xfId="0" applyNumberFormat="1" applyFont="1" applyFill="1" applyBorder="1" applyAlignment="1">
      <alignment horizontal="center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6" fillId="3" borderId="66" xfId="0" applyNumberFormat="1" applyFont="1" applyFill="1" applyBorder="1" applyAlignment="1">
      <alignment horizontal="center" vertical="center" wrapText="1"/>
    </xf>
    <xf numFmtId="165" fontId="6" fillId="3" borderId="4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6" fillId="0" borderId="18" xfId="1" applyFont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horizontal="center" vertical="center" wrapText="1"/>
    </xf>
    <xf numFmtId="165" fontId="6" fillId="0" borderId="57" xfId="1" applyNumberFormat="1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vertical="center"/>
    </xf>
    <xf numFmtId="164" fontId="5" fillId="0" borderId="18" xfId="1" applyFont="1" applyBorder="1" applyAlignment="1">
      <alignment vertical="center"/>
    </xf>
    <xf numFmtId="164" fontId="5" fillId="0" borderId="9" xfId="1" applyFont="1" applyFill="1" applyBorder="1" applyAlignment="1">
      <alignment vertical="center"/>
    </xf>
    <xf numFmtId="164" fontId="5" fillId="0" borderId="18" xfId="1" applyFont="1" applyFill="1" applyBorder="1" applyAlignment="1">
      <alignment vertical="center"/>
    </xf>
    <xf numFmtId="165" fontId="5" fillId="0" borderId="67" xfId="0" applyNumberFormat="1" applyFont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horizontal="center" vertical="center" wrapText="1"/>
    </xf>
    <xf numFmtId="165" fontId="6" fillId="2" borderId="66" xfId="0" applyNumberFormat="1" applyFont="1" applyFill="1" applyBorder="1" applyAlignment="1">
      <alignment horizontal="center" vertical="center" wrapText="1"/>
    </xf>
    <xf numFmtId="165" fontId="6" fillId="2" borderId="4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6" fillId="0" borderId="57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4" fontId="5" fillId="0" borderId="52" xfId="1" applyFont="1" applyFill="1" applyBorder="1" applyAlignment="1">
      <alignment horizontal="center" vertical="center"/>
    </xf>
    <xf numFmtId="164" fontId="5" fillId="0" borderId="39" xfId="1" applyFont="1" applyFill="1" applyBorder="1" applyAlignment="1">
      <alignment horizontal="center" vertical="center"/>
    </xf>
    <xf numFmtId="164" fontId="5" fillId="0" borderId="38" xfId="1" applyFont="1" applyBorder="1" applyAlignment="1">
      <alignment horizontal="center" vertical="center"/>
    </xf>
    <xf numFmtId="164" fontId="5" fillId="0" borderId="49" xfId="1" applyFont="1" applyBorder="1" applyAlignment="1">
      <alignment horizontal="center" vertical="center"/>
    </xf>
    <xf numFmtId="164" fontId="6" fillId="3" borderId="29" xfId="1" applyFont="1" applyFill="1" applyBorder="1" applyAlignment="1">
      <alignment horizontal="center" vertical="center"/>
    </xf>
    <xf numFmtId="164" fontId="6" fillId="3" borderId="57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8" xfId="1" applyFont="1" applyFill="1" applyBorder="1" applyAlignment="1">
      <alignment horizontal="center" vertical="center"/>
    </xf>
    <xf numFmtId="164" fontId="5" fillId="0" borderId="66" xfId="1" applyFont="1" applyBorder="1" applyAlignment="1">
      <alignment horizontal="center" vertical="center"/>
    </xf>
    <xf numFmtId="164" fontId="5" fillId="0" borderId="48" xfId="1" applyFont="1" applyBorder="1" applyAlignment="1">
      <alignment horizontal="center" vertical="center"/>
    </xf>
    <xf numFmtId="164" fontId="6" fillId="0" borderId="67" xfId="1" applyFont="1" applyFill="1" applyBorder="1" applyAlignment="1">
      <alignment horizontal="center" vertical="center"/>
    </xf>
    <xf numFmtId="164" fontId="5" fillId="0" borderId="52" xfId="1" applyFont="1" applyBorder="1" applyAlignment="1">
      <alignment horizontal="center" vertical="center"/>
    </xf>
    <xf numFmtId="164" fontId="5" fillId="0" borderId="65" xfId="1" applyFont="1" applyBorder="1" applyAlignment="1">
      <alignment horizontal="center" vertical="center"/>
    </xf>
    <xf numFmtId="164" fontId="5" fillId="0" borderId="39" xfId="1" applyFont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5" fillId="0" borderId="29" xfId="1" applyFont="1" applyBorder="1" applyAlignment="1">
      <alignment vertical="center"/>
    </xf>
    <xf numFmtId="164" fontId="5" fillId="0" borderId="57" xfId="1" applyFont="1" applyBorder="1" applyAlignment="1">
      <alignment vertical="center"/>
    </xf>
    <xf numFmtId="164" fontId="5" fillId="0" borderId="10" xfId="1" applyFont="1" applyBorder="1" applyAlignment="1">
      <alignment vertical="center"/>
    </xf>
    <xf numFmtId="164" fontId="6" fillId="3" borderId="66" xfId="1" applyFont="1" applyFill="1" applyBorder="1" applyAlignment="1">
      <alignment horizontal="center" vertical="center"/>
    </xf>
    <xf numFmtId="164" fontId="6" fillId="3" borderId="48" xfId="1" applyFont="1" applyFill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164" fontId="6" fillId="3" borderId="64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5" fillId="0" borderId="66" xfId="1" applyFont="1" applyFill="1" applyBorder="1" applyAlignment="1">
      <alignment horizontal="center" vertical="center"/>
    </xf>
    <xf numFmtId="164" fontId="5" fillId="0" borderId="48" xfId="1" applyFont="1" applyFill="1" applyBorder="1" applyAlignment="1">
      <alignment horizontal="center" vertical="center"/>
    </xf>
    <xf numFmtId="164" fontId="5" fillId="0" borderId="69" xfId="1" applyFont="1" applyFill="1" applyBorder="1" applyAlignment="1">
      <alignment horizontal="center" vertical="center"/>
    </xf>
    <xf numFmtId="164" fontId="5" fillId="0" borderId="50" xfId="1" applyFont="1" applyFill="1" applyBorder="1" applyAlignment="1">
      <alignment horizontal="center" vertical="center"/>
    </xf>
    <xf numFmtId="165" fontId="6" fillId="3" borderId="62" xfId="0" applyNumberFormat="1" applyFont="1" applyFill="1" applyBorder="1" applyAlignment="1">
      <alignment horizontal="center" vertical="center" wrapText="1"/>
    </xf>
    <xf numFmtId="165" fontId="6" fillId="3" borderId="33" xfId="0" applyNumberFormat="1" applyFont="1" applyFill="1" applyBorder="1" applyAlignment="1">
      <alignment horizontal="center" vertical="center" wrapText="1"/>
    </xf>
    <xf numFmtId="164" fontId="6" fillId="3" borderId="17" xfId="1" applyFont="1" applyFill="1" applyBorder="1" applyAlignment="1">
      <alignment horizontal="center" vertical="center" wrapText="1"/>
    </xf>
    <xf numFmtId="164" fontId="6" fillId="0" borderId="47" xfId="1" applyFont="1" applyFill="1" applyBorder="1" applyAlignment="1">
      <alignment horizontal="center" vertical="center"/>
    </xf>
    <xf numFmtId="164" fontId="6" fillId="0" borderId="36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65" fontId="5" fillId="0" borderId="57" xfId="1" applyNumberFormat="1" applyFont="1" applyFill="1" applyBorder="1" applyAlignment="1">
      <alignment horizontal="center" vertical="center" wrapText="1"/>
    </xf>
    <xf numFmtId="165" fontId="5" fillId="5" borderId="29" xfId="0" applyNumberFormat="1" applyFont="1" applyFill="1" applyBorder="1" applyAlignment="1">
      <alignment horizontal="center" vertical="center" wrapText="1"/>
    </xf>
    <xf numFmtId="165" fontId="5" fillId="5" borderId="57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65" fontId="5" fillId="6" borderId="29" xfId="1" applyNumberFormat="1" applyFont="1" applyFill="1" applyBorder="1" applyAlignment="1">
      <alignment horizontal="center" vertical="center" wrapText="1"/>
    </xf>
    <xf numFmtId="165" fontId="5" fillId="6" borderId="57" xfId="1" applyNumberFormat="1" applyFont="1" applyFill="1" applyBorder="1" applyAlignment="1">
      <alignment horizontal="center" vertical="center" wrapText="1"/>
    </xf>
    <xf numFmtId="164" fontId="5" fillId="6" borderId="29" xfId="1" applyFont="1" applyFill="1" applyBorder="1" applyAlignment="1">
      <alignment horizontal="center" vertical="center" wrapText="1"/>
    </xf>
    <xf numFmtId="164" fontId="5" fillId="6" borderId="57" xfId="1" applyFont="1" applyFill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/>
    </xf>
    <xf numFmtId="164" fontId="5" fillId="5" borderId="57" xfId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5" fontId="5" fillId="6" borderId="29" xfId="0" applyNumberFormat="1" applyFont="1" applyFill="1" applyBorder="1" applyAlignment="1">
      <alignment horizontal="center" vertical="center" wrapText="1"/>
    </xf>
    <xf numFmtId="165" fontId="5" fillId="6" borderId="57" xfId="0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165" fontId="5" fillId="6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165" fontId="5" fillId="5" borderId="66" xfId="0" applyNumberFormat="1" applyFont="1" applyFill="1" applyBorder="1" applyAlignment="1">
      <alignment horizontal="center" vertical="center" wrapText="1"/>
    </xf>
    <xf numFmtId="165" fontId="5" fillId="5" borderId="48" xfId="0" applyNumberFormat="1" applyFont="1" applyFill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Fill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164" fontId="5" fillId="6" borderId="57" xfId="1" applyFont="1" applyFill="1" applyBorder="1" applyAlignment="1">
      <alignment horizontal="center" vertical="center"/>
    </xf>
    <xf numFmtId="164" fontId="5" fillId="6" borderId="18" xfId="1" applyFont="1" applyFill="1" applyBorder="1" applyAlignment="1">
      <alignment horizontal="center" vertical="center"/>
    </xf>
    <xf numFmtId="164" fontId="5" fillId="6" borderId="29" xfId="1" applyFont="1" applyFill="1" applyBorder="1" applyAlignment="1">
      <alignment horizontal="center" vertical="center"/>
    </xf>
    <xf numFmtId="164" fontId="5" fillId="6" borderId="10" xfId="1" applyFont="1" applyFill="1" applyBorder="1" applyAlignment="1">
      <alignment horizontal="center" vertical="center"/>
    </xf>
    <xf numFmtId="164" fontId="6" fillId="3" borderId="51" xfId="1" applyFont="1" applyFill="1" applyBorder="1" applyAlignment="1">
      <alignment horizontal="center" vertical="center"/>
    </xf>
    <xf numFmtId="164" fontId="6" fillId="0" borderId="47" xfId="1" applyFont="1" applyBorder="1" applyAlignment="1">
      <alignment horizontal="center" vertical="center"/>
    </xf>
    <xf numFmtId="164" fontId="6" fillId="0" borderId="43" xfId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64" fontId="6" fillId="3" borderId="9" xfId="1" applyFont="1" applyFill="1" applyBorder="1" applyAlignment="1">
      <alignment vertical="center"/>
    </xf>
    <xf numFmtId="164" fontId="6" fillId="3" borderId="18" xfId="1" applyFont="1" applyFill="1" applyBorder="1" applyAlignment="1">
      <alignment vertical="center"/>
    </xf>
    <xf numFmtId="164" fontId="5" fillId="0" borderId="67" xfId="1" applyFont="1" applyBorder="1" applyAlignment="1">
      <alignment horizontal="center" vertical="center"/>
    </xf>
    <xf numFmtId="164" fontId="6" fillId="0" borderId="43" xfId="1" applyFont="1" applyFill="1" applyBorder="1" applyAlignment="1">
      <alignment horizontal="center" vertical="center"/>
    </xf>
    <xf numFmtId="164" fontId="5" fillId="0" borderId="43" xfId="1" applyFont="1" applyBorder="1" applyAlignment="1">
      <alignment horizontal="center" vertical="center"/>
    </xf>
    <xf numFmtId="164" fontId="6" fillId="0" borderId="12" xfId="1" applyFont="1" applyFill="1" applyBorder="1" applyAlignment="1">
      <alignment horizontal="center" vertical="center"/>
    </xf>
    <xf numFmtId="164" fontId="6" fillId="2" borderId="29" xfId="1" applyFont="1" applyFill="1" applyBorder="1" applyAlignment="1">
      <alignment horizontal="center" vertical="center"/>
    </xf>
    <xf numFmtId="164" fontId="6" fillId="2" borderId="66" xfId="1" applyFont="1" applyFill="1" applyBorder="1" applyAlignment="1">
      <alignment horizontal="center" vertical="center"/>
    </xf>
    <xf numFmtId="164" fontId="6" fillId="2" borderId="39" xfId="1" applyFont="1" applyFill="1" applyBorder="1" applyAlignment="1">
      <alignment horizontal="center" vertical="center"/>
    </xf>
    <xf numFmtId="164" fontId="6" fillId="2" borderId="48" xfId="1" applyFont="1" applyFill="1" applyBorder="1" applyAlignment="1">
      <alignment horizontal="center" vertical="center"/>
    </xf>
    <xf numFmtId="164" fontId="6" fillId="2" borderId="19" xfId="1" applyFont="1" applyFill="1" applyBorder="1" applyAlignment="1">
      <alignment horizontal="center" vertical="center"/>
    </xf>
    <xf numFmtId="164" fontId="6" fillId="2" borderId="22" xfId="1" applyFont="1" applyFill="1" applyBorder="1" applyAlignment="1">
      <alignment horizontal="center" vertical="center"/>
    </xf>
    <xf numFmtId="164" fontId="5" fillId="0" borderId="52" xfId="1" applyFont="1" applyBorder="1" applyAlignment="1">
      <alignment vertical="center"/>
    </xf>
    <xf numFmtId="164" fontId="5" fillId="0" borderId="65" xfId="1" applyFont="1" applyBorder="1" applyAlignment="1">
      <alignment vertical="center"/>
    </xf>
    <xf numFmtId="164" fontId="5" fillId="0" borderId="39" xfId="1" applyFont="1" applyBorder="1" applyAlignment="1">
      <alignment vertical="center"/>
    </xf>
    <xf numFmtId="164" fontId="5" fillId="0" borderId="38" xfId="1" applyFont="1" applyBorder="1" applyAlignment="1">
      <alignment vertical="center"/>
    </xf>
    <xf numFmtId="164" fontId="5" fillId="0" borderId="49" xfId="1" applyFont="1" applyBorder="1" applyAlignment="1">
      <alignment vertical="center"/>
    </xf>
    <xf numFmtId="0" fontId="14" fillId="0" borderId="16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/>
    <xf numFmtId="166" fontId="5" fillId="5" borderId="57" xfId="1" applyNumberFormat="1" applyFont="1" applyFill="1" applyBorder="1" applyAlignment="1">
      <alignment horizontal="center" vertical="center"/>
    </xf>
    <xf numFmtId="166" fontId="5" fillId="5" borderId="10" xfId="1" applyNumberFormat="1" applyFont="1" applyFill="1" applyBorder="1" applyAlignment="1">
      <alignment horizontal="center" vertical="center"/>
    </xf>
    <xf numFmtId="164" fontId="5" fillId="5" borderId="29" xfId="1" applyFont="1" applyFill="1" applyBorder="1" applyAlignment="1">
      <alignment horizontal="center" vertical="center"/>
    </xf>
    <xf numFmtId="164" fontId="5" fillId="5" borderId="66" xfId="1" applyFont="1" applyFill="1" applyBorder="1" applyAlignment="1">
      <alignment horizontal="center" vertical="center"/>
    </xf>
    <xf numFmtId="164" fontId="5" fillId="5" borderId="48" xfId="1" applyFont="1" applyFill="1" applyBorder="1" applyAlignment="1">
      <alignment horizontal="center" vertical="center"/>
    </xf>
    <xf numFmtId="165" fontId="17" fillId="5" borderId="10" xfId="0" applyNumberFormat="1" applyFont="1" applyFill="1" applyBorder="1" applyAlignment="1">
      <alignment horizontal="center" vertical="center" wrapText="1"/>
    </xf>
    <xf numFmtId="165" fontId="5" fillId="5" borderId="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 wrapText="1"/>
    </xf>
    <xf numFmtId="0" fontId="5" fillId="0" borderId="54" xfId="0" applyNumberFormat="1" applyFont="1" applyBorder="1" applyAlignment="1">
      <alignment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17" fontId="5" fillId="0" borderId="1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7" fontId="5" fillId="0" borderId="2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left" vertical="center" wrapText="1"/>
    </xf>
    <xf numFmtId="0" fontId="6" fillId="4" borderId="31" xfId="0" applyNumberFormat="1" applyFont="1" applyFill="1" applyBorder="1" applyAlignment="1">
      <alignment horizontal="left" vertical="center" wrapText="1"/>
    </xf>
    <xf numFmtId="0" fontId="6" fillId="4" borderId="13" xfId="0" applyNumberFormat="1" applyFont="1" applyFill="1" applyBorder="1" applyAlignment="1">
      <alignment horizontal="left" vertical="center" wrapText="1"/>
    </xf>
    <xf numFmtId="0" fontId="5" fillId="4" borderId="22" xfId="0" applyNumberFormat="1" applyFont="1" applyFill="1" applyBorder="1" applyAlignment="1">
      <alignment horizontal="center" vertical="center" wrapText="1"/>
    </xf>
    <xf numFmtId="0" fontId="5" fillId="4" borderId="42" xfId="0" applyNumberFormat="1" applyFont="1" applyFill="1" applyBorder="1" applyAlignment="1">
      <alignment horizontal="center" vertical="center" wrapText="1"/>
    </xf>
    <xf numFmtId="0" fontId="5" fillId="4" borderId="43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" fontId="5" fillId="0" borderId="56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left" vertical="center" wrapText="1"/>
    </xf>
    <xf numFmtId="0" fontId="5" fillId="0" borderId="54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 indent="2"/>
    </xf>
    <xf numFmtId="0" fontId="5" fillId="0" borderId="31" xfId="0" applyNumberFormat="1" applyFont="1" applyBorder="1" applyAlignment="1">
      <alignment horizontal="left" vertical="center" wrapText="1" indent="2"/>
    </xf>
    <xf numFmtId="0" fontId="5" fillId="0" borderId="13" xfId="0" applyNumberFormat="1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 indent="2"/>
    </xf>
    <xf numFmtId="0" fontId="5" fillId="0" borderId="6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5" fillId="4" borderId="20" xfId="0" applyNumberFormat="1" applyFont="1" applyFill="1" applyBorder="1" applyAlignment="1">
      <alignment horizontal="left" vertical="center" wrapText="1"/>
    </xf>
    <xf numFmtId="0" fontId="5" fillId="4" borderId="31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 indent="2"/>
    </xf>
    <xf numFmtId="0" fontId="5" fillId="0" borderId="31" xfId="0" applyNumberFormat="1" applyFont="1" applyFill="1" applyBorder="1" applyAlignment="1">
      <alignment horizontal="left" vertical="center" wrapText="1" indent="2"/>
    </xf>
    <xf numFmtId="0" fontId="5" fillId="0" borderId="13" xfId="0" applyNumberFormat="1" applyFont="1" applyFill="1" applyBorder="1" applyAlignment="1">
      <alignment horizontal="left" vertical="center" wrapText="1" indent="2"/>
    </xf>
    <xf numFmtId="17" fontId="5" fillId="0" borderId="5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17" fontId="5" fillId="0" borderId="59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6" fillId="4" borderId="19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67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17" fontId="5" fillId="0" borderId="30" xfId="0" applyNumberFormat="1" applyFont="1" applyBorder="1" applyAlignment="1">
      <alignment horizontal="center" vertical="center" wrapText="1"/>
    </xf>
    <xf numFmtId="17" fontId="5" fillId="0" borderId="35" xfId="0" applyNumberFormat="1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17" fontId="17" fillId="0" borderId="1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" fontId="17" fillId="0" borderId="56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7" fontId="5" fillId="0" borderId="20" xfId="0" applyNumberFormat="1" applyFont="1" applyFill="1" applyBorder="1" applyAlignment="1">
      <alignment horizontal="center" vertical="center" wrapText="1"/>
    </xf>
    <xf numFmtId="17" fontId="5" fillId="0" borderId="31" xfId="0" applyNumberFormat="1" applyFont="1" applyFill="1" applyBorder="1" applyAlignment="1">
      <alignment horizontal="center" vertical="center" wrapText="1"/>
    </xf>
    <xf numFmtId="17" fontId="5" fillId="0" borderId="13" xfId="0" applyNumberFormat="1" applyFont="1" applyFill="1" applyBorder="1" applyAlignment="1">
      <alignment horizontal="center" vertical="center" wrapText="1"/>
    </xf>
    <xf numFmtId="164" fontId="5" fillId="0" borderId="42" xfId="1" applyFont="1" applyBorder="1" applyAlignment="1">
      <alignment horizontal="center" vertical="center" wrapText="1"/>
    </xf>
    <xf numFmtId="164" fontId="5" fillId="0" borderId="63" xfId="1" applyFont="1" applyBorder="1" applyAlignment="1">
      <alignment horizontal="center" vertical="center" wrapText="1"/>
    </xf>
    <xf numFmtId="164" fontId="5" fillId="0" borderId="22" xfId="1" applyFont="1" applyBorder="1" applyAlignment="1">
      <alignment horizontal="center" vertical="center" wrapText="1"/>
    </xf>
    <xf numFmtId="164" fontId="5" fillId="0" borderId="43" xfId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30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56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 vertical="center" wrapText="1"/>
    </xf>
    <xf numFmtId="0" fontId="5" fillId="4" borderId="36" xfId="0" applyNumberFormat="1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3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5" fillId="7" borderId="19" xfId="0" applyNumberFormat="1" applyFont="1" applyFill="1" applyBorder="1" applyAlignment="1">
      <alignment horizontal="center" vertical="center" wrapText="1"/>
    </xf>
    <xf numFmtId="0" fontId="5" fillId="7" borderId="30" xfId="0" applyNumberFormat="1" applyFont="1" applyFill="1" applyBorder="1" applyAlignment="1">
      <alignment horizontal="center" vertical="center" wrapText="1"/>
    </xf>
    <xf numFmtId="0" fontId="5" fillId="7" borderId="12" xfId="0" applyNumberFormat="1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top"/>
    </xf>
    <xf numFmtId="0" fontId="14" fillId="0" borderId="16" xfId="0" applyFont="1" applyBorder="1" applyAlignment="1">
      <alignment horizont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99FF99"/>
      <color rgb="FFFFFF00"/>
      <color rgb="FFEB35C4"/>
      <color rgb="FF0000FF"/>
      <color rgb="FFFFFFCC"/>
      <color rgb="FFFFCCFF"/>
      <color rgb="FFFF99FF"/>
      <color rgb="FFCCFFC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47"/>
  <sheetViews>
    <sheetView tabSelected="1" view="pageBreakPreview" zoomScale="85" zoomScaleNormal="85" zoomScaleSheetLayoutView="85" workbookViewId="0">
      <selection activeCell="Q637" sqref="Q637:Q640"/>
    </sheetView>
  </sheetViews>
  <sheetFormatPr defaultColWidth="9.140625" defaultRowHeight="15" x14ac:dyDescent="0.25"/>
  <cols>
    <col min="1" max="1" width="7.140625" style="86" customWidth="1"/>
    <col min="2" max="2" width="33.28515625" style="4" customWidth="1"/>
    <col min="3" max="3" width="29.5703125" style="4" customWidth="1"/>
    <col min="4" max="4" width="15.7109375" style="4" customWidth="1"/>
    <col min="5" max="5" width="15.42578125" style="4" customWidth="1"/>
    <col min="6" max="6" width="22.7109375" style="4" customWidth="1"/>
    <col min="7" max="7" width="9.140625" style="15"/>
    <col min="8" max="8" width="14" style="4" customWidth="1"/>
    <col min="9" max="9" width="12.140625" style="4" customWidth="1"/>
    <col min="10" max="10" width="11.28515625" style="4" customWidth="1"/>
    <col min="11" max="11" width="12.140625" style="4" customWidth="1"/>
    <col min="12" max="12" width="10.28515625" style="4" customWidth="1"/>
    <col min="13" max="13" width="12.140625" style="4" bestFit="1" customWidth="1"/>
    <col min="14" max="14" width="9.7109375" style="4" customWidth="1"/>
    <col min="15" max="15" width="12.140625" style="4" bestFit="1" customWidth="1"/>
    <col min="16" max="16" width="20" style="4" hidden="1" customWidth="1"/>
    <col min="17" max="17" width="23.85546875" style="159" customWidth="1"/>
    <col min="18" max="16384" width="9.140625" style="4"/>
  </cols>
  <sheetData>
    <row r="1" spans="1:22" ht="20.25" customHeight="1" x14ac:dyDescent="0.25">
      <c r="C1" s="87"/>
      <c r="L1" s="110"/>
      <c r="M1" s="110"/>
      <c r="N1" s="110"/>
      <c r="O1" s="110"/>
      <c r="P1" s="110"/>
      <c r="Q1" s="184" t="s">
        <v>444</v>
      </c>
    </row>
    <row r="2" spans="1:22" ht="20.25" customHeight="1" x14ac:dyDescent="0.25">
      <c r="C2" s="87"/>
      <c r="L2" s="110"/>
      <c r="M2" s="110"/>
      <c r="N2" s="110"/>
      <c r="O2" s="110"/>
      <c r="P2" s="110"/>
      <c r="Q2" s="184" t="s">
        <v>0</v>
      </c>
    </row>
    <row r="3" spans="1:22" ht="20.25" customHeight="1" x14ac:dyDescent="0.25">
      <c r="L3" s="110"/>
      <c r="M3" s="110"/>
      <c r="N3" s="110"/>
      <c r="O3" s="110"/>
      <c r="P3" s="110"/>
      <c r="Q3" s="184" t="s">
        <v>1</v>
      </c>
    </row>
    <row r="4" spans="1:22" ht="20.25" customHeight="1" x14ac:dyDescent="0.25">
      <c r="L4" s="111"/>
      <c r="M4" s="111"/>
      <c r="N4" s="111"/>
      <c r="O4" s="111"/>
      <c r="P4" s="111"/>
      <c r="Q4" s="184" t="s">
        <v>123</v>
      </c>
      <c r="R4" s="183"/>
    </row>
    <row r="5" spans="1:22" ht="20.25" customHeight="1" x14ac:dyDescent="0.25">
      <c r="A5" s="430" t="s">
        <v>445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109"/>
    </row>
    <row r="6" spans="1:22" ht="20.25" customHeight="1" x14ac:dyDescent="0.25">
      <c r="A6" s="430" t="s">
        <v>451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</row>
    <row r="7" spans="1:22" ht="20.25" customHeight="1" x14ac:dyDescent="0.25">
      <c r="A7" s="431" t="s">
        <v>446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22" ht="9.75" customHeight="1" thickBot="1" x14ac:dyDescent="0.3">
      <c r="A8" s="88"/>
      <c r="B8" s="5"/>
      <c r="C8" s="5"/>
      <c r="D8" s="5"/>
      <c r="E8" s="5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158"/>
    </row>
    <row r="9" spans="1:22" ht="18" customHeight="1" thickBot="1" x14ac:dyDescent="0.3">
      <c r="A9" s="491" t="s">
        <v>2</v>
      </c>
      <c r="B9" s="492" t="s">
        <v>3</v>
      </c>
      <c r="C9" s="493" t="s">
        <v>4</v>
      </c>
      <c r="D9" s="479" t="s">
        <v>5</v>
      </c>
      <c r="E9" s="480"/>
      <c r="F9" s="480"/>
      <c r="G9" s="480"/>
      <c r="H9" s="480"/>
      <c r="I9" s="480"/>
      <c r="J9" s="480"/>
      <c r="K9" s="480"/>
      <c r="L9" s="480"/>
      <c r="M9" s="480"/>
      <c r="N9" s="495"/>
      <c r="O9" s="496"/>
      <c r="P9" s="336" t="s">
        <v>223</v>
      </c>
      <c r="Q9" s="336" t="s">
        <v>449</v>
      </c>
    </row>
    <row r="10" spans="1:22" ht="39" customHeight="1" thickBot="1" x14ac:dyDescent="0.3">
      <c r="A10" s="294"/>
      <c r="B10" s="403"/>
      <c r="C10" s="494"/>
      <c r="D10" s="497" t="s">
        <v>447</v>
      </c>
      <c r="E10" s="391" t="s">
        <v>448</v>
      </c>
      <c r="F10" s="415" t="s">
        <v>6</v>
      </c>
      <c r="G10" s="479" t="s">
        <v>7</v>
      </c>
      <c r="H10" s="480"/>
      <c r="I10" s="480"/>
      <c r="J10" s="480"/>
      <c r="K10" s="481"/>
      <c r="L10" s="479" t="s">
        <v>8</v>
      </c>
      <c r="M10" s="481"/>
      <c r="N10" s="479" t="s">
        <v>9</v>
      </c>
      <c r="O10" s="481"/>
      <c r="P10" s="337"/>
      <c r="Q10" s="337"/>
      <c r="T10" s="37"/>
      <c r="U10" s="37"/>
      <c r="V10" s="37"/>
    </row>
    <row r="11" spans="1:22" ht="70.5" customHeight="1" thickBot="1" x14ac:dyDescent="0.3">
      <c r="A11" s="309"/>
      <c r="B11" s="289"/>
      <c r="C11" s="413"/>
      <c r="D11" s="287"/>
      <c r="E11" s="412"/>
      <c r="F11" s="413"/>
      <c r="G11" s="157" t="s">
        <v>10</v>
      </c>
      <c r="H11" s="157" t="s">
        <v>11</v>
      </c>
      <c r="I11" s="155" t="s">
        <v>12</v>
      </c>
      <c r="J11" s="153" t="s">
        <v>13</v>
      </c>
      <c r="K11" s="154" t="s">
        <v>14</v>
      </c>
      <c r="L11" s="152" t="s">
        <v>15</v>
      </c>
      <c r="M11" s="154" t="s">
        <v>16</v>
      </c>
      <c r="N11" s="152" t="s">
        <v>17</v>
      </c>
      <c r="O11" s="154" t="s">
        <v>18</v>
      </c>
      <c r="P11" s="291"/>
      <c r="Q11" s="291"/>
      <c r="T11" s="37"/>
      <c r="U11" s="37"/>
      <c r="V11" s="37"/>
    </row>
    <row r="12" spans="1:22" ht="15.75" thickBot="1" x14ac:dyDescent="0.3">
      <c r="A12" s="151">
        <v>1</v>
      </c>
      <c r="B12" s="6">
        <v>2</v>
      </c>
      <c r="C12" s="89">
        <v>3</v>
      </c>
      <c r="D12" s="55">
        <v>4</v>
      </c>
      <c r="E12" s="33">
        <v>5</v>
      </c>
      <c r="F12" s="89">
        <v>6</v>
      </c>
      <c r="G12" s="161">
        <v>7</v>
      </c>
      <c r="H12" s="161">
        <v>8</v>
      </c>
      <c r="I12" s="33">
        <v>9</v>
      </c>
      <c r="J12" s="6">
        <v>10</v>
      </c>
      <c r="K12" s="7">
        <v>11</v>
      </c>
      <c r="L12" s="55">
        <v>12</v>
      </c>
      <c r="M12" s="7">
        <v>13</v>
      </c>
      <c r="N12" s="55">
        <v>14</v>
      </c>
      <c r="O12" s="156">
        <v>15</v>
      </c>
      <c r="P12" s="156">
        <v>16</v>
      </c>
      <c r="Q12" s="7">
        <v>16</v>
      </c>
    </row>
    <row r="13" spans="1:22" ht="32.25" customHeight="1" x14ac:dyDescent="0.25">
      <c r="A13" s="482" t="s">
        <v>450</v>
      </c>
      <c r="B13" s="483"/>
      <c r="C13" s="486" t="s">
        <v>452</v>
      </c>
      <c r="D13" s="488" t="s">
        <v>19</v>
      </c>
      <c r="E13" s="489" t="s">
        <v>19</v>
      </c>
      <c r="F13" s="490" t="s">
        <v>19</v>
      </c>
      <c r="G13" s="94" t="s">
        <v>20</v>
      </c>
      <c r="H13" s="45">
        <f>H14+H15+H16</f>
        <v>944223.50000000023</v>
      </c>
      <c r="I13" s="34">
        <f>I14+I15+I16</f>
        <v>944223.50000000023</v>
      </c>
      <c r="J13" s="8">
        <f>J14+J15+J16</f>
        <v>699715.60000000009</v>
      </c>
      <c r="K13" s="8">
        <f>K14+K15+K16</f>
        <v>701644.9</v>
      </c>
      <c r="L13" s="17">
        <f>J13/H13*100</f>
        <v>74.10487029818681</v>
      </c>
      <c r="M13" s="18">
        <f t="shared" ref="M13:M167" si="0">J13-H13</f>
        <v>-244507.90000000014</v>
      </c>
      <c r="N13" s="17">
        <f t="shared" ref="N13:N148" si="1">K13/H13*100</f>
        <v>74.309196922127001</v>
      </c>
      <c r="O13" s="18">
        <f t="shared" ref="O13:O167" si="2">K13-H13</f>
        <v>-242578.60000000021</v>
      </c>
      <c r="P13" s="338"/>
      <c r="Q13" s="338"/>
    </row>
    <row r="14" spans="1:22" ht="21.75" customHeight="1" x14ac:dyDescent="0.25">
      <c r="A14" s="484"/>
      <c r="B14" s="485"/>
      <c r="C14" s="486"/>
      <c r="D14" s="488"/>
      <c r="E14" s="489"/>
      <c r="F14" s="490"/>
      <c r="G14" s="95" t="s">
        <v>21</v>
      </c>
      <c r="H14" s="40">
        <f>H18+H64+H148+H230+H694+H760+H788+H864+H904+H920</f>
        <v>313869.30000000005</v>
      </c>
      <c r="I14" s="17">
        <f>I18+I64+I148+I230+I694+I760+I788+I864+I904+I920</f>
        <v>313869.30000000005</v>
      </c>
      <c r="J14" s="9">
        <f>J18+J64+J148+J230+J694+J760+J788+J864+J904+J920</f>
        <v>250836.30000000002</v>
      </c>
      <c r="K14" s="108">
        <f>K18+K64+K148+K230+K694+K760+K788+K864+K904+K920</f>
        <v>252276.50000000003</v>
      </c>
      <c r="L14" s="17">
        <f t="shared" ref="L14:L148" si="3">J14/H14*100</f>
        <v>79.917436971376304</v>
      </c>
      <c r="M14" s="18">
        <f t="shared" si="0"/>
        <v>-63033.000000000029</v>
      </c>
      <c r="N14" s="17">
        <f t="shared" si="1"/>
        <v>80.376290385838942</v>
      </c>
      <c r="O14" s="18">
        <f t="shared" si="2"/>
        <v>-61592.800000000017</v>
      </c>
      <c r="P14" s="338"/>
      <c r="Q14" s="338"/>
    </row>
    <row r="15" spans="1:22" ht="21.75" customHeight="1" x14ac:dyDescent="0.25">
      <c r="A15" s="484"/>
      <c r="B15" s="485"/>
      <c r="C15" s="486"/>
      <c r="D15" s="488"/>
      <c r="E15" s="489"/>
      <c r="F15" s="490"/>
      <c r="G15" s="95" t="s">
        <v>22</v>
      </c>
      <c r="H15" s="40">
        <f t="shared" ref="H15:K16" si="4">H19+H65+H149+H231+H695+H761+H789+H865+H921</f>
        <v>630354.20000000019</v>
      </c>
      <c r="I15" s="107">
        <f t="shared" si="4"/>
        <v>630354.20000000019</v>
      </c>
      <c r="J15" s="9">
        <f t="shared" si="4"/>
        <v>448879.30000000005</v>
      </c>
      <c r="K15" s="108">
        <f t="shared" si="4"/>
        <v>449368.4</v>
      </c>
      <c r="L15" s="17">
        <f t="shared" si="3"/>
        <v>71.210646331855955</v>
      </c>
      <c r="M15" s="18">
        <f t="shared" si="0"/>
        <v>-181474.90000000014</v>
      </c>
      <c r="N15" s="17">
        <f t="shared" si="1"/>
        <v>71.288237628939399</v>
      </c>
      <c r="O15" s="18">
        <f t="shared" si="2"/>
        <v>-180985.80000000016</v>
      </c>
      <c r="P15" s="338"/>
      <c r="Q15" s="338"/>
      <c r="R15" s="90"/>
      <c r="S15" s="90"/>
      <c r="T15" s="90"/>
    </row>
    <row r="16" spans="1:22" ht="21.75" customHeight="1" thickBot="1" x14ac:dyDescent="0.3">
      <c r="A16" s="484"/>
      <c r="B16" s="485"/>
      <c r="C16" s="487"/>
      <c r="D16" s="488"/>
      <c r="E16" s="489"/>
      <c r="F16" s="490"/>
      <c r="G16" s="96" t="s">
        <v>23</v>
      </c>
      <c r="H16" s="200">
        <f t="shared" si="4"/>
        <v>0</v>
      </c>
      <c r="I16" s="201">
        <f t="shared" si="4"/>
        <v>0</v>
      </c>
      <c r="J16" s="202">
        <f t="shared" si="4"/>
        <v>0</v>
      </c>
      <c r="K16" s="203">
        <f t="shared" si="4"/>
        <v>0</v>
      </c>
      <c r="L16" s="204">
        <v>0</v>
      </c>
      <c r="M16" s="205">
        <v>0</v>
      </c>
      <c r="N16" s="204">
        <v>0</v>
      </c>
      <c r="O16" s="205">
        <v>0</v>
      </c>
      <c r="P16" s="338"/>
      <c r="Q16" s="338"/>
      <c r="R16" s="90"/>
      <c r="S16" s="90"/>
      <c r="T16" s="90"/>
    </row>
    <row r="17" spans="1:17" ht="24.75" customHeight="1" x14ac:dyDescent="0.25">
      <c r="A17" s="243" t="s">
        <v>24</v>
      </c>
      <c r="B17" s="245" t="s">
        <v>25</v>
      </c>
      <c r="C17" s="247" t="s">
        <v>453</v>
      </c>
      <c r="D17" s="249" t="s">
        <v>19</v>
      </c>
      <c r="E17" s="252" t="s">
        <v>19</v>
      </c>
      <c r="F17" s="255" t="s">
        <v>19</v>
      </c>
      <c r="G17" s="29" t="s">
        <v>20</v>
      </c>
      <c r="H17" s="41">
        <f>H18+H19+H20</f>
        <v>392509.7</v>
      </c>
      <c r="I17" s="24">
        <f>I18+I19+I20</f>
        <v>392509.7</v>
      </c>
      <c r="J17" s="10">
        <f>J18+J19+J20</f>
        <v>304770.3</v>
      </c>
      <c r="K17" s="10">
        <f>K18+K19+K20</f>
        <v>305259.40000000002</v>
      </c>
      <c r="L17" s="21">
        <f t="shared" si="3"/>
        <v>77.646565167688834</v>
      </c>
      <c r="M17" s="19">
        <f t="shared" si="0"/>
        <v>-87739.400000000023</v>
      </c>
      <c r="N17" s="21">
        <f t="shared" si="1"/>
        <v>77.771173553163152</v>
      </c>
      <c r="O17" s="19">
        <f t="shared" si="2"/>
        <v>-87250.299999999988</v>
      </c>
      <c r="P17" s="258"/>
      <c r="Q17" s="258"/>
    </row>
    <row r="18" spans="1:17" ht="20.25" customHeight="1" x14ac:dyDescent="0.25">
      <c r="A18" s="244"/>
      <c r="B18" s="246"/>
      <c r="C18" s="248"/>
      <c r="D18" s="250"/>
      <c r="E18" s="253"/>
      <c r="F18" s="256"/>
      <c r="G18" s="31" t="s">
        <v>21</v>
      </c>
      <c r="H18" s="42">
        <f>H22</f>
        <v>138221.20000000001</v>
      </c>
      <c r="I18" s="27">
        <f>I22</f>
        <v>138221.20000000001</v>
      </c>
      <c r="J18" s="11">
        <f>J22</f>
        <v>115020</v>
      </c>
      <c r="K18" s="11">
        <f>K22</f>
        <v>115020</v>
      </c>
      <c r="L18" s="56">
        <f t="shared" si="3"/>
        <v>83.21444177882988</v>
      </c>
      <c r="M18" s="22">
        <f t="shared" si="0"/>
        <v>-23201.200000000012</v>
      </c>
      <c r="N18" s="56">
        <f t="shared" si="1"/>
        <v>83.21444177882988</v>
      </c>
      <c r="O18" s="22">
        <f t="shared" si="2"/>
        <v>-23201.200000000012</v>
      </c>
      <c r="P18" s="259"/>
      <c r="Q18" s="259"/>
    </row>
    <row r="19" spans="1:17" ht="20.25" customHeight="1" x14ac:dyDescent="0.25">
      <c r="A19" s="244"/>
      <c r="B19" s="246"/>
      <c r="C19" s="248"/>
      <c r="D19" s="250"/>
      <c r="E19" s="253"/>
      <c r="F19" s="256"/>
      <c r="G19" s="31" t="s">
        <v>22</v>
      </c>
      <c r="H19" s="42">
        <f t="shared" ref="H19:K20" si="5">H23</f>
        <v>254288.5</v>
      </c>
      <c r="I19" s="27">
        <f t="shared" si="5"/>
        <v>254288.5</v>
      </c>
      <c r="J19" s="11">
        <f t="shared" si="5"/>
        <v>189750.3</v>
      </c>
      <c r="K19" s="11">
        <f t="shared" si="5"/>
        <v>190239.4</v>
      </c>
      <c r="L19" s="56">
        <f t="shared" si="3"/>
        <v>74.620087027136492</v>
      </c>
      <c r="M19" s="22">
        <f t="shared" si="0"/>
        <v>-64538.200000000012</v>
      </c>
      <c r="N19" s="56">
        <f t="shared" si="1"/>
        <v>74.81242761666374</v>
      </c>
      <c r="O19" s="22">
        <f t="shared" si="2"/>
        <v>-64049.100000000006</v>
      </c>
      <c r="P19" s="259"/>
      <c r="Q19" s="259"/>
    </row>
    <row r="20" spans="1:17" ht="20.25" customHeight="1" x14ac:dyDescent="0.25">
      <c r="A20" s="244"/>
      <c r="B20" s="246"/>
      <c r="C20" s="248"/>
      <c r="D20" s="251"/>
      <c r="E20" s="254"/>
      <c r="F20" s="257"/>
      <c r="G20" s="31" t="s">
        <v>23</v>
      </c>
      <c r="H20" s="119">
        <f t="shared" si="5"/>
        <v>0</v>
      </c>
      <c r="I20" s="120">
        <f t="shared" si="5"/>
        <v>0</v>
      </c>
      <c r="J20" s="121">
        <f t="shared" si="5"/>
        <v>0</v>
      </c>
      <c r="K20" s="121">
        <f t="shared" si="5"/>
        <v>0</v>
      </c>
      <c r="L20" s="122">
        <v>0</v>
      </c>
      <c r="M20" s="123">
        <f t="shared" si="0"/>
        <v>0</v>
      </c>
      <c r="N20" s="122">
        <v>0</v>
      </c>
      <c r="O20" s="123">
        <f t="shared" si="2"/>
        <v>0</v>
      </c>
      <c r="P20" s="260"/>
      <c r="Q20" s="260"/>
    </row>
    <row r="21" spans="1:17" ht="22.5" customHeight="1" x14ac:dyDescent="0.25">
      <c r="A21" s="425" t="s">
        <v>26</v>
      </c>
      <c r="B21" s="470" t="s">
        <v>154</v>
      </c>
      <c r="C21" s="405" t="s">
        <v>19</v>
      </c>
      <c r="D21" s="471" t="s">
        <v>19</v>
      </c>
      <c r="E21" s="474" t="s">
        <v>19</v>
      </c>
      <c r="F21" s="477" t="s">
        <v>19</v>
      </c>
      <c r="G21" s="30" t="s">
        <v>20</v>
      </c>
      <c r="H21" s="46">
        <f>H22+H23+H24</f>
        <v>392509.7</v>
      </c>
      <c r="I21" s="25">
        <f>I22+I23+I24</f>
        <v>392509.7</v>
      </c>
      <c r="J21" s="2">
        <f>J22+J23+J24</f>
        <v>304770.3</v>
      </c>
      <c r="K21" s="2">
        <f>K22+K23+K24</f>
        <v>305259.40000000002</v>
      </c>
      <c r="L21" s="53">
        <f t="shared" si="3"/>
        <v>77.646565167688834</v>
      </c>
      <c r="M21" s="20">
        <f t="shared" si="0"/>
        <v>-87739.400000000023</v>
      </c>
      <c r="N21" s="53">
        <f t="shared" si="1"/>
        <v>77.771173553163152</v>
      </c>
      <c r="O21" s="20">
        <f t="shared" si="2"/>
        <v>-87250.299999999988</v>
      </c>
      <c r="P21" s="324"/>
      <c r="Q21" s="324"/>
    </row>
    <row r="22" spans="1:17" ht="18.75" customHeight="1" x14ac:dyDescent="0.25">
      <c r="A22" s="425"/>
      <c r="B22" s="470"/>
      <c r="C22" s="405"/>
      <c r="D22" s="472"/>
      <c r="E22" s="475"/>
      <c r="F22" s="478"/>
      <c r="G22" s="160" t="s">
        <v>21</v>
      </c>
      <c r="H22" s="47">
        <f>H26</f>
        <v>138221.20000000001</v>
      </c>
      <c r="I22" s="26">
        <f>I26</f>
        <v>138221.20000000001</v>
      </c>
      <c r="J22" s="3">
        <f>J26</f>
        <v>115020</v>
      </c>
      <c r="K22" s="3">
        <f>K26</f>
        <v>115020</v>
      </c>
      <c r="L22" s="54">
        <f t="shared" si="3"/>
        <v>83.21444177882988</v>
      </c>
      <c r="M22" s="12">
        <f t="shared" si="0"/>
        <v>-23201.200000000012</v>
      </c>
      <c r="N22" s="54">
        <f t="shared" si="1"/>
        <v>83.21444177882988</v>
      </c>
      <c r="O22" s="12">
        <f t="shared" si="2"/>
        <v>-23201.200000000012</v>
      </c>
      <c r="P22" s="325"/>
      <c r="Q22" s="325"/>
    </row>
    <row r="23" spans="1:17" ht="18.75" customHeight="1" x14ac:dyDescent="0.25">
      <c r="A23" s="425"/>
      <c r="B23" s="470"/>
      <c r="C23" s="405"/>
      <c r="D23" s="472"/>
      <c r="E23" s="475"/>
      <c r="F23" s="478"/>
      <c r="G23" s="160" t="s">
        <v>22</v>
      </c>
      <c r="H23" s="47">
        <f t="shared" ref="H23:K24" si="6">H27</f>
        <v>254288.5</v>
      </c>
      <c r="I23" s="26">
        <f t="shared" si="6"/>
        <v>254288.5</v>
      </c>
      <c r="J23" s="3">
        <f t="shared" si="6"/>
        <v>189750.3</v>
      </c>
      <c r="K23" s="3">
        <f t="shared" si="6"/>
        <v>190239.4</v>
      </c>
      <c r="L23" s="54">
        <f t="shared" si="3"/>
        <v>74.620087027136492</v>
      </c>
      <c r="M23" s="12">
        <f t="shared" si="0"/>
        <v>-64538.200000000012</v>
      </c>
      <c r="N23" s="54">
        <f t="shared" si="1"/>
        <v>74.81242761666374</v>
      </c>
      <c r="O23" s="12">
        <f t="shared" si="2"/>
        <v>-64049.100000000006</v>
      </c>
      <c r="P23" s="325"/>
      <c r="Q23" s="325"/>
    </row>
    <row r="24" spans="1:17" ht="18.75" customHeight="1" x14ac:dyDescent="0.25">
      <c r="A24" s="425"/>
      <c r="B24" s="470"/>
      <c r="C24" s="405"/>
      <c r="D24" s="473"/>
      <c r="E24" s="476"/>
      <c r="F24" s="427"/>
      <c r="G24" s="160" t="s">
        <v>23</v>
      </c>
      <c r="H24" s="131">
        <f t="shared" si="6"/>
        <v>0</v>
      </c>
      <c r="I24" s="132">
        <f t="shared" si="6"/>
        <v>0</v>
      </c>
      <c r="J24" s="133">
        <f t="shared" si="6"/>
        <v>0</v>
      </c>
      <c r="K24" s="133">
        <f t="shared" si="6"/>
        <v>0</v>
      </c>
      <c r="L24" s="97">
        <v>0</v>
      </c>
      <c r="M24" s="98">
        <v>0</v>
      </c>
      <c r="N24" s="97">
        <v>0</v>
      </c>
      <c r="O24" s="98">
        <f t="shared" si="2"/>
        <v>0</v>
      </c>
      <c r="P24" s="325"/>
      <c r="Q24" s="325"/>
    </row>
    <row r="25" spans="1:17" ht="24.75" customHeight="1" x14ac:dyDescent="0.25">
      <c r="A25" s="309" t="s">
        <v>27</v>
      </c>
      <c r="B25" s="295" t="s">
        <v>155</v>
      </c>
      <c r="C25" s="296" t="s">
        <v>19</v>
      </c>
      <c r="D25" s="309" t="s">
        <v>19</v>
      </c>
      <c r="E25" s="465" t="s">
        <v>19</v>
      </c>
      <c r="F25" s="468" t="s">
        <v>19</v>
      </c>
      <c r="G25" s="30" t="s">
        <v>20</v>
      </c>
      <c r="H25" s="46">
        <f>H26+H27+H28</f>
        <v>392509.7</v>
      </c>
      <c r="I25" s="25">
        <f>I26+I27+I28</f>
        <v>392509.7</v>
      </c>
      <c r="J25" s="2">
        <f>J26+J27+J28</f>
        <v>304770.3</v>
      </c>
      <c r="K25" s="2">
        <f>K26+K27+K28</f>
        <v>305259.40000000002</v>
      </c>
      <c r="L25" s="53">
        <f t="shared" si="3"/>
        <v>77.646565167688834</v>
      </c>
      <c r="M25" s="20">
        <f t="shared" si="0"/>
        <v>-87739.400000000023</v>
      </c>
      <c r="N25" s="53">
        <f t="shared" si="1"/>
        <v>77.771173553163152</v>
      </c>
      <c r="O25" s="20">
        <f t="shared" si="2"/>
        <v>-87250.299999999988</v>
      </c>
      <c r="P25" s="279"/>
      <c r="Q25" s="279"/>
    </row>
    <row r="26" spans="1:17" ht="18.75" customHeight="1" x14ac:dyDescent="0.25">
      <c r="A26" s="310"/>
      <c r="B26" s="295"/>
      <c r="C26" s="296"/>
      <c r="D26" s="310"/>
      <c r="E26" s="466"/>
      <c r="F26" s="469"/>
      <c r="G26" s="160" t="s">
        <v>21</v>
      </c>
      <c r="H26" s="47">
        <f t="shared" ref="H26:K28" si="7">H39+H52+H56+H60</f>
        <v>138221.20000000001</v>
      </c>
      <c r="I26" s="26">
        <f t="shared" si="7"/>
        <v>138221.20000000001</v>
      </c>
      <c r="J26" s="3">
        <f t="shared" si="7"/>
        <v>115020</v>
      </c>
      <c r="K26" s="3">
        <f t="shared" si="7"/>
        <v>115020</v>
      </c>
      <c r="L26" s="54">
        <f t="shared" si="3"/>
        <v>83.21444177882988</v>
      </c>
      <c r="M26" s="12">
        <f t="shared" si="0"/>
        <v>-23201.200000000012</v>
      </c>
      <c r="N26" s="54">
        <f t="shared" si="1"/>
        <v>83.21444177882988</v>
      </c>
      <c r="O26" s="12">
        <f t="shared" si="2"/>
        <v>-23201.200000000012</v>
      </c>
      <c r="P26" s="280"/>
      <c r="Q26" s="280"/>
    </row>
    <row r="27" spans="1:17" ht="18.75" customHeight="1" x14ac:dyDescent="0.25">
      <c r="A27" s="310"/>
      <c r="B27" s="295"/>
      <c r="C27" s="296"/>
      <c r="D27" s="310"/>
      <c r="E27" s="466"/>
      <c r="F27" s="469"/>
      <c r="G27" s="160" t="s">
        <v>22</v>
      </c>
      <c r="H27" s="47">
        <f t="shared" si="7"/>
        <v>254288.5</v>
      </c>
      <c r="I27" s="26">
        <f t="shared" si="7"/>
        <v>254288.5</v>
      </c>
      <c r="J27" s="3">
        <f t="shared" si="7"/>
        <v>189750.3</v>
      </c>
      <c r="K27" s="3">
        <f t="shared" si="7"/>
        <v>190239.4</v>
      </c>
      <c r="L27" s="54">
        <f t="shared" si="3"/>
        <v>74.620087027136492</v>
      </c>
      <c r="M27" s="12">
        <f t="shared" si="0"/>
        <v>-64538.200000000012</v>
      </c>
      <c r="N27" s="54">
        <f t="shared" si="1"/>
        <v>74.81242761666374</v>
      </c>
      <c r="O27" s="12">
        <f t="shared" si="2"/>
        <v>-64049.100000000006</v>
      </c>
      <c r="P27" s="280"/>
      <c r="Q27" s="280"/>
    </row>
    <row r="28" spans="1:17" ht="18.75" customHeight="1" x14ac:dyDescent="0.25">
      <c r="A28" s="310"/>
      <c r="B28" s="295"/>
      <c r="C28" s="296"/>
      <c r="D28" s="371"/>
      <c r="E28" s="467"/>
      <c r="F28" s="438"/>
      <c r="G28" s="160" t="s">
        <v>23</v>
      </c>
      <c r="H28" s="131">
        <f t="shared" si="7"/>
        <v>0</v>
      </c>
      <c r="I28" s="132">
        <f t="shared" si="7"/>
        <v>0</v>
      </c>
      <c r="J28" s="133">
        <f t="shared" si="7"/>
        <v>0</v>
      </c>
      <c r="K28" s="133">
        <f t="shared" si="7"/>
        <v>0</v>
      </c>
      <c r="L28" s="62">
        <v>0</v>
      </c>
      <c r="M28" s="64">
        <v>0</v>
      </c>
      <c r="N28" s="62">
        <v>0</v>
      </c>
      <c r="O28" s="64">
        <f t="shared" si="2"/>
        <v>0</v>
      </c>
      <c r="P28" s="281"/>
      <c r="Q28" s="281"/>
    </row>
    <row r="29" spans="1:17" x14ac:dyDescent="0.25">
      <c r="A29" s="310"/>
      <c r="B29" s="416" t="s">
        <v>182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8"/>
    </row>
    <row r="30" spans="1:17" ht="24.75" customHeight="1" x14ac:dyDescent="0.25">
      <c r="A30" s="310"/>
      <c r="B30" s="312" t="s">
        <v>254</v>
      </c>
      <c r="C30" s="381" t="s">
        <v>19</v>
      </c>
      <c r="D30" s="297" t="s">
        <v>219</v>
      </c>
      <c r="E30" s="300" t="s">
        <v>219</v>
      </c>
      <c r="F30" s="381" t="s">
        <v>19</v>
      </c>
      <c r="G30" s="103" t="s">
        <v>20</v>
      </c>
      <c r="H30" s="74">
        <f>H31+H32+H33</f>
        <v>0</v>
      </c>
      <c r="I30" s="66">
        <f>I31+I32+I33</f>
        <v>0</v>
      </c>
      <c r="J30" s="75">
        <f>J31+J32+J33</f>
        <v>0</v>
      </c>
      <c r="K30" s="75">
        <f>K31+K32+K33</f>
        <v>0</v>
      </c>
      <c r="L30" s="65">
        <v>0</v>
      </c>
      <c r="M30" s="67">
        <f t="shared" ref="M30:M37" si="8">J30-H30</f>
        <v>0</v>
      </c>
      <c r="N30" s="65">
        <v>0</v>
      </c>
      <c r="O30" s="67">
        <f t="shared" ref="O30:O37" si="9">K30-H30</f>
        <v>0</v>
      </c>
      <c r="P30" s="321"/>
      <c r="Q30" s="321"/>
    </row>
    <row r="31" spans="1:17" ht="18" customHeight="1" x14ac:dyDescent="0.25">
      <c r="A31" s="310"/>
      <c r="B31" s="313"/>
      <c r="C31" s="382"/>
      <c r="D31" s="298"/>
      <c r="E31" s="301"/>
      <c r="F31" s="382"/>
      <c r="G31" s="104" t="s">
        <v>21</v>
      </c>
      <c r="H31" s="76">
        <f>H44</f>
        <v>0</v>
      </c>
      <c r="I31" s="69">
        <f>I44</f>
        <v>0</v>
      </c>
      <c r="J31" s="69">
        <f>J44</f>
        <v>0</v>
      </c>
      <c r="K31" s="69">
        <f>K44</f>
        <v>0</v>
      </c>
      <c r="L31" s="68">
        <v>0</v>
      </c>
      <c r="M31" s="70">
        <f t="shared" si="8"/>
        <v>0</v>
      </c>
      <c r="N31" s="68">
        <v>0</v>
      </c>
      <c r="O31" s="70">
        <f t="shared" si="9"/>
        <v>0</v>
      </c>
      <c r="P31" s="322"/>
      <c r="Q31" s="322"/>
    </row>
    <row r="32" spans="1:17" ht="18" customHeight="1" x14ac:dyDescent="0.25">
      <c r="A32" s="310"/>
      <c r="B32" s="313"/>
      <c r="C32" s="382"/>
      <c r="D32" s="298"/>
      <c r="E32" s="301"/>
      <c r="F32" s="382"/>
      <c r="G32" s="104" t="s">
        <v>22</v>
      </c>
      <c r="H32" s="76">
        <f t="shared" ref="H32:K33" si="10">H45</f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8">
        <v>0</v>
      </c>
      <c r="M32" s="70">
        <f t="shared" si="8"/>
        <v>0</v>
      </c>
      <c r="N32" s="68">
        <v>0</v>
      </c>
      <c r="O32" s="70">
        <f t="shared" si="9"/>
        <v>0</v>
      </c>
      <c r="P32" s="322"/>
      <c r="Q32" s="322"/>
    </row>
    <row r="33" spans="1:17" ht="18" customHeight="1" x14ac:dyDescent="0.25">
      <c r="A33" s="310"/>
      <c r="B33" s="372"/>
      <c r="C33" s="383"/>
      <c r="D33" s="299"/>
      <c r="E33" s="302"/>
      <c r="F33" s="383"/>
      <c r="G33" s="104" t="s">
        <v>23</v>
      </c>
      <c r="H33" s="76">
        <f t="shared" si="10"/>
        <v>0</v>
      </c>
      <c r="I33" s="69">
        <f t="shared" si="10"/>
        <v>0</v>
      </c>
      <c r="J33" s="69">
        <f t="shared" si="10"/>
        <v>0</v>
      </c>
      <c r="K33" s="69">
        <f t="shared" si="10"/>
        <v>0</v>
      </c>
      <c r="L33" s="68">
        <v>0</v>
      </c>
      <c r="M33" s="70">
        <f t="shared" si="8"/>
        <v>0</v>
      </c>
      <c r="N33" s="68">
        <v>0</v>
      </c>
      <c r="O33" s="70">
        <f t="shared" si="9"/>
        <v>0</v>
      </c>
      <c r="P33" s="323"/>
      <c r="Q33" s="323"/>
    </row>
    <row r="34" spans="1:17" ht="24" customHeight="1" x14ac:dyDescent="0.25">
      <c r="A34" s="310"/>
      <c r="B34" s="312" t="s">
        <v>183</v>
      </c>
      <c r="C34" s="381" t="s">
        <v>19</v>
      </c>
      <c r="D34" s="297" t="s">
        <v>219</v>
      </c>
      <c r="E34" s="300" t="s">
        <v>219</v>
      </c>
      <c r="F34" s="381" t="s">
        <v>19</v>
      </c>
      <c r="G34" s="103" t="s">
        <v>20</v>
      </c>
      <c r="H34" s="92">
        <f>H35+H36+H37</f>
        <v>1299.3</v>
      </c>
      <c r="I34" s="93">
        <f>I35+I36+I37</f>
        <v>1299.3</v>
      </c>
      <c r="J34" s="105">
        <f>J35+J36+J37</f>
        <v>324.8</v>
      </c>
      <c r="K34" s="105">
        <f>K35+K36+K37</f>
        <v>324.8</v>
      </c>
      <c r="L34" s="53">
        <f t="shared" ref="L34" si="11">J34/H34*100</f>
        <v>24.998075887016089</v>
      </c>
      <c r="M34" s="61">
        <f t="shared" si="8"/>
        <v>-974.5</v>
      </c>
      <c r="N34" s="53">
        <f t="shared" ref="N34:N35" si="12">K34/H34*100</f>
        <v>24.998075887016089</v>
      </c>
      <c r="O34" s="61">
        <f t="shared" si="9"/>
        <v>-974.5</v>
      </c>
      <c r="P34" s="321"/>
      <c r="Q34" s="321"/>
    </row>
    <row r="35" spans="1:17" ht="19.5" customHeight="1" x14ac:dyDescent="0.25">
      <c r="A35" s="310"/>
      <c r="B35" s="313"/>
      <c r="C35" s="382"/>
      <c r="D35" s="298"/>
      <c r="E35" s="301"/>
      <c r="F35" s="382"/>
      <c r="G35" s="104" t="s">
        <v>21</v>
      </c>
      <c r="H35" s="106">
        <f>H48</f>
        <v>65</v>
      </c>
      <c r="I35" s="162">
        <f>I48</f>
        <v>65</v>
      </c>
      <c r="J35" s="162">
        <f t="shared" ref="J35:K37" si="13">J48</f>
        <v>16.2</v>
      </c>
      <c r="K35" s="162">
        <f t="shared" si="13"/>
        <v>16.2</v>
      </c>
      <c r="L35" s="54">
        <f>J35/H35*100</f>
        <v>24.923076923076923</v>
      </c>
      <c r="M35" s="64">
        <f t="shared" si="8"/>
        <v>-48.8</v>
      </c>
      <c r="N35" s="54">
        <f t="shared" si="12"/>
        <v>24.923076923076923</v>
      </c>
      <c r="O35" s="64">
        <f t="shared" si="9"/>
        <v>-48.8</v>
      </c>
      <c r="P35" s="322"/>
      <c r="Q35" s="322"/>
    </row>
    <row r="36" spans="1:17" ht="19.5" customHeight="1" x14ac:dyDescent="0.25">
      <c r="A36" s="310"/>
      <c r="B36" s="313"/>
      <c r="C36" s="382"/>
      <c r="D36" s="298"/>
      <c r="E36" s="301"/>
      <c r="F36" s="382"/>
      <c r="G36" s="104" t="s">
        <v>22</v>
      </c>
      <c r="H36" s="106">
        <f t="shared" ref="H36:I37" si="14">H49</f>
        <v>1234.3</v>
      </c>
      <c r="I36" s="162">
        <f t="shared" si="14"/>
        <v>1234.3</v>
      </c>
      <c r="J36" s="162">
        <f t="shared" si="13"/>
        <v>308.60000000000002</v>
      </c>
      <c r="K36" s="162">
        <f t="shared" si="13"/>
        <v>308.60000000000002</v>
      </c>
      <c r="L36" s="54">
        <f>J36/H36*100</f>
        <v>25.002025439520381</v>
      </c>
      <c r="M36" s="64">
        <f t="shared" ref="M36" si="15">J36-H36</f>
        <v>-925.69999999999993</v>
      </c>
      <c r="N36" s="54">
        <f t="shared" ref="N36" si="16">K36/H36*100</f>
        <v>25.002025439520381</v>
      </c>
      <c r="O36" s="64">
        <f t="shared" ref="O36" si="17">K36-H36</f>
        <v>-925.69999999999993</v>
      </c>
      <c r="P36" s="322"/>
      <c r="Q36" s="322"/>
    </row>
    <row r="37" spans="1:17" ht="19.5" customHeight="1" x14ac:dyDescent="0.25">
      <c r="A37" s="371"/>
      <c r="B37" s="372"/>
      <c r="C37" s="383"/>
      <c r="D37" s="299"/>
      <c r="E37" s="302"/>
      <c r="F37" s="383"/>
      <c r="G37" s="104" t="s">
        <v>23</v>
      </c>
      <c r="H37" s="76">
        <f t="shared" si="14"/>
        <v>0</v>
      </c>
      <c r="I37" s="69">
        <f t="shared" si="14"/>
        <v>0</v>
      </c>
      <c r="J37" s="69">
        <f t="shared" si="13"/>
        <v>0</v>
      </c>
      <c r="K37" s="69">
        <f t="shared" si="13"/>
        <v>0</v>
      </c>
      <c r="L37" s="68">
        <v>0</v>
      </c>
      <c r="M37" s="70">
        <f t="shared" si="8"/>
        <v>0</v>
      </c>
      <c r="N37" s="68">
        <v>0</v>
      </c>
      <c r="O37" s="70">
        <f t="shared" si="9"/>
        <v>0</v>
      </c>
      <c r="P37" s="323"/>
      <c r="Q37" s="323"/>
    </row>
    <row r="38" spans="1:17" ht="56.25" customHeight="1" x14ac:dyDescent="0.25">
      <c r="A38" s="309" t="s">
        <v>28</v>
      </c>
      <c r="B38" s="295" t="s">
        <v>29</v>
      </c>
      <c r="C38" s="296" t="s">
        <v>19</v>
      </c>
      <c r="D38" s="297">
        <v>44197</v>
      </c>
      <c r="E38" s="300">
        <v>44531</v>
      </c>
      <c r="F38" s="432" t="s">
        <v>461</v>
      </c>
      <c r="G38" s="30" t="s">
        <v>20</v>
      </c>
      <c r="H38" s="46">
        <f>H39+H40+H41</f>
        <v>388811.7</v>
      </c>
      <c r="I38" s="25">
        <f>I39+I40+I41</f>
        <v>388811.7</v>
      </c>
      <c r="J38" s="2">
        <f>J39+J40+J41</f>
        <v>301174.3</v>
      </c>
      <c r="K38" s="2">
        <f>K39+K40+K41</f>
        <v>301663.40000000002</v>
      </c>
      <c r="L38" s="53">
        <f t="shared" si="3"/>
        <v>77.460194742082095</v>
      </c>
      <c r="M38" s="20">
        <f t="shared" si="0"/>
        <v>-87637.400000000023</v>
      </c>
      <c r="N38" s="53">
        <f t="shared" si="1"/>
        <v>77.585988281731233</v>
      </c>
      <c r="O38" s="20">
        <f t="shared" si="2"/>
        <v>-87148.299999999988</v>
      </c>
      <c r="P38" s="279" t="s">
        <v>323</v>
      </c>
      <c r="Q38" s="332" t="s">
        <v>460</v>
      </c>
    </row>
    <row r="39" spans="1:17" ht="51.75" customHeight="1" x14ac:dyDescent="0.25">
      <c r="A39" s="310"/>
      <c r="B39" s="295"/>
      <c r="C39" s="296"/>
      <c r="D39" s="298"/>
      <c r="E39" s="301"/>
      <c r="F39" s="433"/>
      <c r="G39" s="160" t="s">
        <v>21</v>
      </c>
      <c r="H39" s="163">
        <v>134523.20000000001</v>
      </c>
      <c r="I39" s="221">
        <v>134523.20000000001</v>
      </c>
      <c r="J39" s="164">
        <v>111424</v>
      </c>
      <c r="K39" s="166">
        <v>111424</v>
      </c>
      <c r="L39" s="54">
        <f t="shared" si="3"/>
        <v>82.828835472245672</v>
      </c>
      <c r="M39" s="64">
        <f t="shared" si="0"/>
        <v>-23099.200000000012</v>
      </c>
      <c r="N39" s="54">
        <f t="shared" si="1"/>
        <v>82.828835472245672</v>
      </c>
      <c r="O39" s="64">
        <f t="shared" si="2"/>
        <v>-23099.200000000012</v>
      </c>
      <c r="P39" s="280"/>
      <c r="Q39" s="333"/>
    </row>
    <row r="40" spans="1:17" ht="46.5" customHeight="1" x14ac:dyDescent="0.25">
      <c r="A40" s="310"/>
      <c r="B40" s="295"/>
      <c r="C40" s="296"/>
      <c r="D40" s="298"/>
      <c r="E40" s="301"/>
      <c r="F40" s="433"/>
      <c r="G40" s="160" t="s">
        <v>22</v>
      </c>
      <c r="H40" s="163">
        <v>254288.5</v>
      </c>
      <c r="I40" s="164">
        <v>254288.5</v>
      </c>
      <c r="J40" s="165">
        <v>189750.3</v>
      </c>
      <c r="K40" s="166">
        <v>190239.4</v>
      </c>
      <c r="L40" s="54">
        <f>J40/H40*100</f>
        <v>74.620087027136492</v>
      </c>
      <c r="M40" s="12">
        <f t="shared" si="0"/>
        <v>-64538.200000000012</v>
      </c>
      <c r="N40" s="54">
        <f t="shared" si="1"/>
        <v>74.81242761666374</v>
      </c>
      <c r="O40" s="12">
        <f t="shared" si="2"/>
        <v>-64049.100000000006</v>
      </c>
      <c r="P40" s="280"/>
      <c r="Q40" s="333"/>
    </row>
    <row r="41" spans="1:17" ht="49.5" customHeight="1" x14ac:dyDescent="0.25">
      <c r="A41" s="310"/>
      <c r="B41" s="295"/>
      <c r="C41" s="296"/>
      <c r="D41" s="299"/>
      <c r="E41" s="302"/>
      <c r="F41" s="434"/>
      <c r="G41" s="160" t="s">
        <v>23</v>
      </c>
      <c r="H41" s="78">
        <v>0</v>
      </c>
      <c r="I41" s="63">
        <v>0</v>
      </c>
      <c r="J41" s="71">
        <v>0</v>
      </c>
      <c r="K41" s="71">
        <v>0</v>
      </c>
      <c r="L41" s="62">
        <v>0</v>
      </c>
      <c r="M41" s="64">
        <f t="shared" si="0"/>
        <v>0</v>
      </c>
      <c r="N41" s="62">
        <v>0</v>
      </c>
      <c r="O41" s="64">
        <f t="shared" si="2"/>
        <v>0</v>
      </c>
      <c r="P41" s="281"/>
      <c r="Q41" s="334"/>
    </row>
    <row r="42" spans="1:17" ht="20.25" customHeight="1" x14ac:dyDescent="0.25">
      <c r="A42" s="310"/>
      <c r="B42" s="416" t="s">
        <v>182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8"/>
    </row>
    <row r="43" spans="1:17" ht="27.75" customHeight="1" x14ac:dyDescent="0.25">
      <c r="A43" s="310"/>
      <c r="B43" s="312" t="s">
        <v>254</v>
      </c>
      <c r="C43" s="381" t="s">
        <v>19</v>
      </c>
      <c r="D43" s="297" t="s">
        <v>219</v>
      </c>
      <c r="E43" s="300" t="s">
        <v>219</v>
      </c>
      <c r="F43" s="381" t="s">
        <v>19</v>
      </c>
      <c r="G43" s="103" t="s">
        <v>20</v>
      </c>
      <c r="H43" s="74">
        <f>H44+H45+H46</f>
        <v>0</v>
      </c>
      <c r="I43" s="66">
        <f>I44+I45+I46</f>
        <v>0</v>
      </c>
      <c r="J43" s="75">
        <f>J44+J45+J46</f>
        <v>0</v>
      </c>
      <c r="K43" s="75">
        <f>K44+K45+K46</f>
        <v>0</v>
      </c>
      <c r="L43" s="65">
        <v>0</v>
      </c>
      <c r="M43" s="67">
        <f t="shared" ref="M43:M59" si="18">J43-H43</f>
        <v>0</v>
      </c>
      <c r="N43" s="65">
        <v>0</v>
      </c>
      <c r="O43" s="67">
        <f t="shared" ref="O43:O59" si="19">K43-H43</f>
        <v>0</v>
      </c>
      <c r="P43" s="321"/>
      <c r="Q43" s="321"/>
    </row>
    <row r="44" spans="1:17" ht="15.75" customHeight="1" x14ac:dyDescent="0.25">
      <c r="A44" s="310"/>
      <c r="B44" s="313"/>
      <c r="C44" s="382"/>
      <c r="D44" s="298"/>
      <c r="E44" s="301"/>
      <c r="F44" s="382"/>
      <c r="G44" s="104" t="s">
        <v>21</v>
      </c>
      <c r="H44" s="76">
        <v>0</v>
      </c>
      <c r="I44" s="69">
        <v>0</v>
      </c>
      <c r="J44" s="69">
        <v>0</v>
      </c>
      <c r="K44" s="69">
        <v>0</v>
      </c>
      <c r="L44" s="68">
        <v>0</v>
      </c>
      <c r="M44" s="70">
        <f t="shared" si="18"/>
        <v>0</v>
      </c>
      <c r="N44" s="68">
        <v>0</v>
      </c>
      <c r="O44" s="70">
        <f t="shared" si="19"/>
        <v>0</v>
      </c>
      <c r="P44" s="322"/>
      <c r="Q44" s="322"/>
    </row>
    <row r="45" spans="1:17" ht="15.75" customHeight="1" x14ac:dyDescent="0.25">
      <c r="A45" s="310"/>
      <c r="B45" s="313"/>
      <c r="C45" s="382"/>
      <c r="D45" s="298"/>
      <c r="E45" s="301"/>
      <c r="F45" s="382"/>
      <c r="G45" s="104" t="s">
        <v>22</v>
      </c>
      <c r="H45" s="76">
        <v>0</v>
      </c>
      <c r="I45" s="69">
        <v>0</v>
      </c>
      <c r="J45" s="69">
        <v>0</v>
      </c>
      <c r="K45" s="69">
        <v>0</v>
      </c>
      <c r="L45" s="68">
        <v>0</v>
      </c>
      <c r="M45" s="70">
        <f t="shared" si="18"/>
        <v>0</v>
      </c>
      <c r="N45" s="68">
        <v>0</v>
      </c>
      <c r="O45" s="70">
        <f t="shared" si="19"/>
        <v>0</v>
      </c>
      <c r="P45" s="322"/>
      <c r="Q45" s="322"/>
    </row>
    <row r="46" spans="1:17" ht="15.75" customHeight="1" x14ac:dyDescent="0.25">
      <c r="A46" s="310"/>
      <c r="B46" s="372"/>
      <c r="C46" s="383"/>
      <c r="D46" s="299"/>
      <c r="E46" s="302"/>
      <c r="F46" s="383"/>
      <c r="G46" s="104" t="s">
        <v>23</v>
      </c>
      <c r="H46" s="76">
        <v>0</v>
      </c>
      <c r="I46" s="69">
        <v>0</v>
      </c>
      <c r="J46" s="69">
        <v>0</v>
      </c>
      <c r="K46" s="69">
        <v>0</v>
      </c>
      <c r="L46" s="68">
        <v>0</v>
      </c>
      <c r="M46" s="70">
        <f t="shared" si="18"/>
        <v>0</v>
      </c>
      <c r="N46" s="68">
        <v>0</v>
      </c>
      <c r="O46" s="70">
        <f t="shared" si="19"/>
        <v>0</v>
      </c>
      <c r="P46" s="323"/>
      <c r="Q46" s="323"/>
    </row>
    <row r="47" spans="1:17" ht="25.5" customHeight="1" x14ac:dyDescent="0.25">
      <c r="A47" s="310"/>
      <c r="B47" s="312" t="s">
        <v>183</v>
      </c>
      <c r="C47" s="381" t="s">
        <v>19</v>
      </c>
      <c r="D47" s="297" t="s">
        <v>219</v>
      </c>
      <c r="E47" s="300" t="s">
        <v>219</v>
      </c>
      <c r="F47" s="381" t="s">
        <v>19</v>
      </c>
      <c r="G47" s="103" t="s">
        <v>20</v>
      </c>
      <c r="H47" s="92">
        <f>H48+H49+H50</f>
        <v>1299.3</v>
      </c>
      <c r="I47" s="93">
        <f>I48+I49+I50</f>
        <v>1299.3</v>
      </c>
      <c r="J47" s="105">
        <f>J48+J49+J50</f>
        <v>324.8</v>
      </c>
      <c r="K47" s="105">
        <f>K48+K49+K50</f>
        <v>324.8</v>
      </c>
      <c r="L47" s="65">
        <v>0</v>
      </c>
      <c r="M47" s="67">
        <f t="shared" si="18"/>
        <v>-974.5</v>
      </c>
      <c r="N47" s="65">
        <v>0</v>
      </c>
      <c r="O47" s="67">
        <f t="shared" si="19"/>
        <v>-974.5</v>
      </c>
      <c r="P47" s="321"/>
      <c r="Q47" s="321"/>
    </row>
    <row r="48" spans="1:17" ht="18.75" customHeight="1" x14ac:dyDescent="0.25">
      <c r="A48" s="310"/>
      <c r="B48" s="313"/>
      <c r="C48" s="382"/>
      <c r="D48" s="298"/>
      <c r="E48" s="301"/>
      <c r="F48" s="382"/>
      <c r="G48" s="104" t="s">
        <v>21</v>
      </c>
      <c r="H48" s="167">
        <v>65</v>
      </c>
      <c r="I48" s="168">
        <v>65</v>
      </c>
      <c r="J48" s="168">
        <v>16.2</v>
      </c>
      <c r="K48" s="168">
        <v>16.2</v>
      </c>
      <c r="L48" s="68">
        <v>0</v>
      </c>
      <c r="M48" s="70">
        <f t="shared" si="18"/>
        <v>-48.8</v>
      </c>
      <c r="N48" s="68">
        <v>0</v>
      </c>
      <c r="O48" s="70">
        <f t="shared" si="19"/>
        <v>-48.8</v>
      </c>
      <c r="P48" s="322"/>
      <c r="Q48" s="322"/>
    </row>
    <row r="49" spans="1:17" ht="18.75" customHeight="1" x14ac:dyDescent="0.25">
      <c r="A49" s="310"/>
      <c r="B49" s="313"/>
      <c r="C49" s="382"/>
      <c r="D49" s="298"/>
      <c r="E49" s="301"/>
      <c r="F49" s="382"/>
      <c r="G49" s="104" t="s">
        <v>22</v>
      </c>
      <c r="H49" s="167">
        <v>1234.3</v>
      </c>
      <c r="I49" s="168">
        <v>1234.3</v>
      </c>
      <c r="J49" s="168">
        <v>308.60000000000002</v>
      </c>
      <c r="K49" s="168">
        <v>308.60000000000002</v>
      </c>
      <c r="L49" s="68">
        <v>0</v>
      </c>
      <c r="M49" s="70">
        <f t="shared" si="18"/>
        <v>-925.69999999999993</v>
      </c>
      <c r="N49" s="68">
        <v>0</v>
      </c>
      <c r="O49" s="70">
        <f t="shared" si="19"/>
        <v>-925.69999999999993</v>
      </c>
      <c r="P49" s="322"/>
      <c r="Q49" s="322"/>
    </row>
    <row r="50" spans="1:17" ht="18.75" customHeight="1" x14ac:dyDescent="0.25">
      <c r="A50" s="371"/>
      <c r="B50" s="372"/>
      <c r="C50" s="383"/>
      <c r="D50" s="299"/>
      <c r="E50" s="302"/>
      <c r="F50" s="383"/>
      <c r="G50" s="104" t="s">
        <v>23</v>
      </c>
      <c r="H50" s="76">
        <v>0</v>
      </c>
      <c r="I50" s="69">
        <v>0</v>
      </c>
      <c r="J50" s="77">
        <v>0</v>
      </c>
      <c r="K50" s="77">
        <v>0</v>
      </c>
      <c r="L50" s="68">
        <v>0</v>
      </c>
      <c r="M50" s="70">
        <f t="shared" si="18"/>
        <v>0</v>
      </c>
      <c r="N50" s="68">
        <v>0</v>
      </c>
      <c r="O50" s="70">
        <f t="shared" si="19"/>
        <v>0</v>
      </c>
      <c r="P50" s="323"/>
      <c r="Q50" s="323"/>
    </row>
    <row r="51" spans="1:17" ht="43.5" customHeight="1" x14ac:dyDescent="0.25">
      <c r="A51" s="309" t="s">
        <v>30</v>
      </c>
      <c r="B51" s="295" t="s">
        <v>127</v>
      </c>
      <c r="C51" s="296" t="s">
        <v>19</v>
      </c>
      <c r="D51" s="297">
        <v>44197</v>
      </c>
      <c r="E51" s="300">
        <v>44531</v>
      </c>
      <c r="F51" s="432" t="s">
        <v>180</v>
      </c>
      <c r="G51" s="30" t="s">
        <v>20</v>
      </c>
      <c r="H51" s="46">
        <f>H52+H53+H54</f>
        <v>3698</v>
      </c>
      <c r="I51" s="25">
        <f>I52+I53+I54</f>
        <v>3698</v>
      </c>
      <c r="J51" s="2">
        <f>J52+J53+J54</f>
        <v>3596</v>
      </c>
      <c r="K51" s="2">
        <f>K52+K53+K54</f>
        <v>3596</v>
      </c>
      <c r="L51" s="53">
        <f t="shared" ref="L51:L52" si="20">J51/H51*100</f>
        <v>97.241752298539751</v>
      </c>
      <c r="M51" s="20">
        <f t="shared" si="18"/>
        <v>-102</v>
      </c>
      <c r="N51" s="53">
        <f t="shared" ref="N51:N52" si="21">K51/H51*100</f>
        <v>97.241752298539751</v>
      </c>
      <c r="O51" s="20">
        <f t="shared" si="19"/>
        <v>-102</v>
      </c>
      <c r="P51" s="332"/>
      <c r="Q51" s="332"/>
    </row>
    <row r="52" spans="1:17" ht="28.5" customHeight="1" x14ac:dyDescent="0.25">
      <c r="A52" s="310"/>
      <c r="B52" s="295"/>
      <c r="C52" s="296"/>
      <c r="D52" s="298"/>
      <c r="E52" s="301"/>
      <c r="F52" s="433"/>
      <c r="G52" s="160" t="s">
        <v>21</v>
      </c>
      <c r="H52" s="163">
        <v>3698</v>
      </c>
      <c r="I52" s="164">
        <v>3698</v>
      </c>
      <c r="J52" s="165">
        <v>3596</v>
      </c>
      <c r="K52" s="166">
        <v>3596</v>
      </c>
      <c r="L52" s="54">
        <f t="shared" si="20"/>
        <v>97.241752298539751</v>
      </c>
      <c r="M52" s="12">
        <f t="shared" si="18"/>
        <v>-102</v>
      </c>
      <c r="N52" s="54">
        <f t="shared" si="21"/>
        <v>97.241752298539751</v>
      </c>
      <c r="O52" s="12">
        <f t="shared" si="19"/>
        <v>-102</v>
      </c>
      <c r="P52" s="333"/>
      <c r="Q52" s="333"/>
    </row>
    <row r="53" spans="1:17" ht="28.5" customHeight="1" x14ac:dyDescent="0.25">
      <c r="A53" s="310"/>
      <c r="B53" s="295"/>
      <c r="C53" s="296"/>
      <c r="D53" s="298"/>
      <c r="E53" s="301"/>
      <c r="F53" s="433"/>
      <c r="G53" s="160" t="s">
        <v>22</v>
      </c>
      <c r="H53" s="76">
        <v>0</v>
      </c>
      <c r="I53" s="69">
        <v>0</v>
      </c>
      <c r="J53" s="77">
        <v>0</v>
      </c>
      <c r="K53" s="70">
        <v>0</v>
      </c>
      <c r="L53" s="68">
        <v>0</v>
      </c>
      <c r="M53" s="70">
        <f t="shared" si="18"/>
        <v>0</v>
      </c>
      <c r="N53" s="68">
        <v>0</v>
      </c>
      <c r="O53" s="70">
        <f t="shared" si="19"/>
        <v>0</v>
      </c>
      <c r="P53" s="333"/>
      <c r="Q53" s="333"/>
    </row>
    <row r="54" spans="1:17" ht="28.5" customHeight="1" thickBot="1" x14ac:dyDescent="0.3">
      <c r="A54" s="371"/>
      <c r="B54" s="295"/>
      <c r="C54" s="296"/>
      <c r="D54" s="299"/>
      <c r="E54" s="302"/>
      <c r="F54" s="434"/>
      <c r="G54" s="160" t="s">
        <v>23</v>
      </c>
      <c r="H54" s="78">
        <v>0</v>
      </c>
      <c r="I54" s="63">
        <v>0</v>
      </c>
      <c r="J54" s="71">
        <v>0</v>
      </c>
      <c r="K54" s="71">
        <v>0</v>
      </c>
      <c r="L54" s="62">
        <v>0</v>
      </c>
      <c r="M54" s="64">
        <f t="shared" si="18"/>
        <v>0</v>
      </c>
      <c r="N54" s="62">
        <v>0</v>
      </c>
      <c r="O54" s="64">
        <f t="shared" si="19"/>
        <v>0</v>
      </c>
      <c r="P54" s="334"/>
      <c r="Q54" s="334"/>
    </row>
    <row r="55" spans="1:17" ht="24.75" hidden="1" customHeight="1" x14ac:dyDescent="0.25">
      <c r="A55" s="294" t="s">
        <v>84</v>
      </c>
      <c r="B55" s="295" t="s">
        <v>179</v>
      </c>
      <c r="C55" s="296" t="s">
        <v>19</v>
      </c>
      <c r="D55" s="231" t="s">
        <v>184</v>
      </c>
      <c r="E55" s="389" t="s">
        <v>184</v>
      </c>
      <c r="F55" s="463" t="s">
        <v>19</v>
      </c>
      <c r="G55" s="30" t="s">
        <v>20</v>
      </c>
      <c r="H55" s="74">
        <f>H56+H57+H58</f>
        <v>0</v>
      </c>
      <c r="I55" s="66">
        <f>I56+I57+I58</f>
        <v>0</v>
      </c>
      <c r="J55" s="75">
        <f>J56+J57+J58</f>
        <v>0</v>
      </c>
      <c r="K55" s="75">
        <f>K56+K57+K58</f>
        <v>0</v>
      </c>
      <c r="L55" s="65">
        <v>0</v>
      </c>
      <c r="M55" s="67">
        <f t="shared" si="18"/>
        <v>0</v>
      </c>
      <c r="N55" s="65">
        <v>0</v>
      </c>
      <c r="O55" s="67">
        <f t="shared" si="19"/>
        <v>0</v>
      </c>
      <c r="P55" s="332"/>
      <c r="Q55" s="332"/>
    </row>
    <row r="56" spans="1:17" hidden="1" x14ac:dyDescent="0.25">
      <c r="A56" s="294"/>
      <c r="B56" s="295"/>
      <c r="C56" s="296"/>
      <c r="D56" s="232"/>
      <c r="E56" s="390"/>
      <c r="F56" s="461"/>
      <c r="G56" s="160" t="s">
        <v>21</v>
      </c>
      <c r="H56" s="76">
        <v>0</v>
      </c>
      <c r="I56" s="69">
        <v>0</v>
      </c>
      <c r="J56" s="77">
        <v>0</v>
      </c>
      <c r="K56" s="70">
        <v>0</v>
      </c>
      <c r="L56" s="68">
        <v>0</v>
      </c>
      <c r="M56" s="70">
        <v>0</v>
      </c>
      <c r="N56" s="68">
        <v>0</v>
      </c>
      <c r="O56" s="70">
        <v>0</v>
      </c>
      <c r="P56" s="333"/>
      <c r="Q56" s="333"/>
    </row>
    <row r="57" spans="1:17" hidden="1" x14ac:dyDescent="0.25">
      <c r="A57" s="294"/>
      <c r="B57" s="295"/>
      <c r="C57" s="296"/>
      <c r="D57" s="232"/>
      <c r="E57" s="390"/>
      <c r="F57" s="461"/>
      <c r="G57" s="160" t="s">
        <v>22</v>
      </c>
      <c r="H57" s="76">
        <v>0</v>
      </c>
      <c r="I57" s="69">
        <v>0</v>
      </c>
      <c r="J57" s="77">
        <v>0</v>
      </c>
      <c r="K57" s="70">
        <v>0</v>
      </c>
      <c r="L57" s="68">
        <v>0</v>
      </c>
      <c r="M57" s="70">
        <f t="shared" si="18"/>
        <v>0</v>
      </c>
      <c r="N57" s="68">
        <v>0</v>
      </c>
      <c r="O57" s="70">
        <f t="shared" si="19"/>
        <v>0</v>
      </c>
      <c r="P57" s="333"/>
      <c r="Q57" s="333"/>
    </row>
    <row r="58" spans="1:17" hidden="1" x14ac:dyDescent="0.25">
      <c r="A58" s="294"/>
      <c r="B58" s="295"/>
      <c r="C58" s="296"/>
      <c r="D58" s="288"/>
      <c r="E58" s="391"/>
      <c r="F58" s="464"/>
      <c r="G58" s="160" t="s">
        <v>23</v>
      </c>
      <c r="H58" s="78">
        <v>0</v>
      </c>
      <c r="I58" s="63">
        <v>0</v>
      </c>
      <c r="J58" s="71">
        <v>0</v>
      </c>
      <c r="K58" s="71">
        <v>0</v>
      </c>
      <c r="L58" s="62">
        <v>0</v>
      </c>
      <c r="M58" s="64">
        <f t="shared" si="18"/>
        <v>0</v>
      </c>
      <c r="N58" s="62">
        <v>0</v>
      </c>
      <c r="O58" s="64">
        <f t="shared" si="19"/>
        <v>0</v>
      </c>
      <c r="P58" s="334"/>
      <c r="Q58" s="334"/>
    </row>
    <row r="59" spans="1:17" ht="23.25" hidden="1" customHeight="1" x14ac:dyDescent="0.25">
      <c r="A59" s="371" t="s">
        <v>85</v>
      </c>
      <c r="B59" s="285" t="s">
        <v>187</v>
      </c>
      <c r="C59" s="438" t="s">
        <v>19</v>
      </c>
      <c r="D59" s="440" t="s">
        <v>184</v>
      </c>
      <c r="E59" s="441" t="s">
        <v>184</v>
      </c>
      <c r="F59" s="461" t="s">
        <v>19</v>
      </c>
      <c r="G59" s="32" t="s">
        <v>20</v>
      </c>
      <c r="H59" s="147">
        <f>H60+H61+H62</f>
        <v>0</v>
      </c>
      <c r="I59" s="148">
        <f>I60+I61+I62</f>
        <v>0</v>
      </c>
      <c r="J59" s="149">
        <f>J60+J61+J62</f>
        <v>0</v>
      </c>
      <c r="K59" s="149">
        <f>K60+K61+K62</f>
        <v>0</v>
      </c>
      <c r="L59" s="199">
        <v>0</v>
      </c>
      <c r="M59" s="197">
        <f t="shared" si="18"/>
        <v>0</v>
      </c>
      <c r="N59" s="199">
        <v>0</v>
      </c>
      <c r="O59" s="197">
        <f t="shared" si="19"/>
        <v>0</v>
      </c>
      <c r="P59" s="333"/>
      <c r="Q59" s="333"/>
    </row>
    <row r="60" spans="1:17" hidden="1" x14ac:dyDescent="0.25">
      <c r="A60" s="294"/>
      <c r="B60" s="295"/>
      <c r="C60" s="296"/>
      <c r="D60" s="232"/>
      <c r="E60" s="390"/>
      <c r="F60" s="461"/>
      <c r="G60" s="160" t="s">
        <v>21</v>
      </c>
      <c r="H60" s="76">
        <v>0</v>
      </c>
      <c r="I60" s="69">
        <v>0</v>
      </c>
      <c r="J60" s="77">
        <v>0</v>
      </c>
      <c r="K60" s="70">
        <v>0</v>
      </c>
      <c r="L60" s="68">
        <v>0</v>
      </c>
      <c r="M60" s="70">
        <v>0</v>
      </c>
      <c r="N60" s="68">
        <v>0</v>
      </c>
      <c r="O60" s="70">
        <v>0</v>
      </c>
      <c r="P60" s="333"/>
      <c r="Q60" s="333"/>
    </row>
    <row r="61" spans="1:17" hidden="1" x14ac:dyDescent="0.25">
      <c r="A61" s="294"/>
      <c r="B61" s="295"/>
      <c r="C61" s="296"/>
      <c r="D61" s="232"/>
      <c r="E61" s="390"/>
      <c r="F61" s="461"/>
      <c r="G61" s="160" t="s">
        <v>22</v>
      </c>
      <c r="H61" s="76">
        <v>0</v>
      </c>
      <c r="I61" s="69">
        <v>0</v>
      </c>
      <c r="J61" s="77">
        <v>0</v>
      </c>
      <c r="K61" s="70">
        <v>0</v>
      </c>
      <c r="L61" s="68">
        <v>0</v>
      </c>
      <c r="M61" s="70">
        <f t="shared" ref="M61:M62" si="22">J61-H61</f>
        <v>0</v>
      </c>
      <c r="N61" s="68">
        <v>0</v>
      </c>
      <c r="O61" s="70">
        <f t="shared" ref="O61:O62" si="23">K61-H61</f>
        <v>0</v>
      </c>
      <c r="P61" s="333"/>
      <c r="Q61" s="333"/>
    </row>
    <row r="62" spans="1:17" ht="15.75" hidden="1" thickBot="1" x14ac:dyDescent="0.3">
      <c r="A62" s="436"/>
      <c r="B62" s="437"/>
      <c r="C62" s="439"/>
      <c r="D62" s="233"/>
      <c r="E62" s="442"/>
      <c r="F62" s="462"/>
      <c r="G62" s="150" t="s">
        <v>23</v>
      </c>
      <c r="H62" s="127">
        <v>0</v>
      </c>
      <c r="I62" s="128">
        <v>0</v>
      </c>
      <c r="J62" s="129">
        <v>0</v>
      </c>
      <c r="K62" s="129">
        <v>0</v>
      </c>
      <c r="L62" s="117">
        <v>0</v>
      </c>
      <c r="M62" s="118">
        <f t="shared" si="22"/>
        <v>0</v>
      </c>
      <c r="N62" s="117">
        <v>0</v>
      </c>
      <c r="O62" s="118">
        <f t="shared" si="23"/>
        <v>0</v>
      </c>
      <c r="P62" s="435"/>
      <c r="Q62" s="435"/>
    </row>
    <row r="63" spans="1:17" ht="30.75" customHeight="1" x14ac:dyDescent="0.25">
      <c r="A63" s="243" t="s">
        <v>31</v>
      </c>
      <c r="B63" s="245" t="s">
        <v>32</v>
      </c>
      <c r="C63" s="247" t="s">
        <v>454</v>
      </c>
      <c r="D63" s="249" t="s">
        <v>19</v>
      </c>
      <c r="E63" s="252" t="s">
        <v>19</v>
      </c>
      <c r="F63" s="255" t="s">
        <v>19</v>
      </c>
      <c r="G63" s="29" t="s">
        <v>20</v>
      </c>
      <c r="H63" s="41">
        <f>H64+H65+H66</f>
        <v>388653.5</v>
      </c>
      <c r="I63" s="24">
        <f>I64+I65+I66</f>
        <v>388653.5</v>
      </c>
      <c r="J63" s="10">
        <f>J64+J65+J66</f>
        <v>286221.40000000002</v>
      </c>
      <c r="K63" s="10">
        <f>K64+K65+K66</f>
        <v>286221.40000000002</v>
      </c>
      <c r="L63" s="21">
        <f t="shared" si="3"/>
        <v>73.644364453169729</v>
      </c>
      <c r="M63" s="19">
        <f t="shared" si="0"/>
        <v>-102432.09999999998</v>
      </c>
      <c r="N63" s="21">
        <f>K63/H63*100</f>
        <v>73.644364453169729</v>
      </c>
      <c r="O63" s="19">
        <f t="shared" si="2"/>
        <v>-102432.09999999998</v>
      </c>
      <c r="P63" s="144"/>
      <c r="Q63" s="258"/>
    </row>
    <row r="64" spans="1:17" ht="18.75" customHeight="1" x14ac:dyDescent="0.25">
      <c r="A64" s="244"/>
      <c r="B64" s="246"/>
      <c r="C64" s="248"/>
      <c r="D64" s="250"/>
      <c r="E64" s="253"/>
      <c r="F64" s="256"/>
      <c r="G64" s="31" t="s">
        <v>21</v>
      </c>
      <c r="H64" s="42">
        <f t="shared" ref="H64:K66" si="24">H68+H102+H136</f>
        <v>53714.700000000004</v>
      </c>
      <c r="I64" s="27">
        <f t="shared" si="24"/>
        <v>53714.700000000004</v>
      </c>
      <c r="J64" s="11">
        <f t="shared" si="24"/>
        <v>47349.3</v>
      </c>
      <c r="K64" s="11">
        <f t="shared" si="24"/>
        <v>47349.3</v>
      </c>
      <c r="L64" s="56">
        <f t="shared" si="3"/>
        <v>88.149612675859686</v>
      </c>
      <c r="M64" s="22">
        <f t="shared" si="0"/>
        <v>-6365.4000000000015</v>
      </c>
      <c r="N64" s="56">
        <f t="shared" si="1"/>
        <v>88.149612675859686</v>
      </c>
      <c r="O64" s="22">
        <f t="shared" si="2"/>
        <v>-6365.4000000000015</v>
      </c>
      <c r="P64" s="145"/>
      <c r="Q64" s="259"/>
    </row>
    <row r="65" spans="1:17" ht="18.75" customHeight="1" x14ac:dyDescent="0.25">
      <c r="A65" s="244"/>
      <c r="B65" s="246"/>
      <c r="C65" s="248"/>
      <c r="D65" s="250"/>
      <c r="E65" s="253"/>
      <c r="F65" s="256"/>
      <c r="G65" s="31" t="s">
        <v>22</v>
      </c>
      <c r="H65" s="42">
        <f t="shared" si="24"/>
        <v>334938.8</v>
      </c>
      <c r="I65" s="27">
        <f t="shared" si="24"/>
        <v>334938.8</v>
      </c>
      <c r="J65" s="11">
        <f t="shared" si="24"/>
        <v>238872.1</v>
      </c>
      <c r="K65" s="11">
        <f t="shared" si="24"/>
        <v>238872.1</v>
      </c>
      <c r="L65" s="56">
        <f t="shared" si="3"/>
        <v>71.318133342568856</v>
      </c>
      <c r="M65" s="22">
        <f t="shared" si="0"/>
        <v>-96066.699999999983</v>
      </c>
      <c r="N65" s="56">
        <f t="shared" si="1"/>
        <v>71.318133342568856</v>
      </c>
      <c r="O65" s="22">
        <f t="shared" si="2"/>
        <v>-96066.699999999983</v>
      </c>
      <c r="P65" s="145"/>
      <c r="Q65" s="259"/>
    </row>
    <row r="66" spans="1:17" ht="18.75" customHeight="1" x14ac:dyDescent="0.25">
      <c r="A66" s="244"/>
      <c r="B66" s="246"/>
      <c r="C66" s="248"/>
      <c r="D66" s="251"/>
      <c r="E66" s="254"/>
      <c r="F66" s="257"/>
      <c r="G66" s="31" t="s">
        <v>23</v>
      </c>
      <c r="H66" s="119">
        <f t="shared" si="24"/>
        <v>0</v>
      </c>
      <c r="I66" s="120">
        <f t="shared" si="24"/>
        <v>0</v>
      </c>
      <c r="J66" s="121">
        <f t="shared" si="24"/>
        <v>0</v>
      </c>
      <c r="K66" s="121">
        <f t="shared" si="24"/>
        <v>0</v>
      </c>
      <c r="L66" s="122">
        <v>0</v>
      </c>
      <c r="M66" s="123">
        <f t="shared" si="0"/>
        <v>0</v>
      </c>
      <c r="N66" s="122">
        <v>0</v>
      </c>
      <c r="O66" s="123">
        <f t="shared" si="2"/>
        <v>0</v>
      </c>
      <c r="P66" s="146"/>
      <c r="Q66" s="260"/>
    </row>
    <row r="67" spans="1:17" ht="26.25" customHeight="1" x14ac:dyDescent="0.25">
      <c r="A67" s="425" t="s">
        <v>33</v>
      </c>
      <c r="B67" s="426" t="s">
        <v>156</v>
      </c>
      <c r="C67" s="405" t="s">
        <v>19</v>
      </c>
      <c r="D67" s="270" t="s">
        <v>19</v>
      </c>
      <c r="E67" s="406" t="s">
        <v>19</v>
      </c>
      <c r="F67" s="409" t="s">
        <v>19</v>
      </c>
      <c r="G67" s="30" t="s">
        <v>20</v>
      </c>
      <c r="H67" s="46">
        <f>H68+H69+H70</f>
        <v>348912</v>
      </c>
      <c r="I67" s="25">
        <f>I68+I69+I70</f>
        <v>348912</v>
      </c>
      <c r="J67" s="2">
        <f>J68+J69+J70</f>
        <v>261769.8</v>
      </c>
      <c r="K67" s="2">
        <f>K68+K69+K70</f>
        <v>261769.8</v>
      </c>
      <c r="L67" s="53">
        <f t="shared" si="3"/>
        <v>75.024590727747963</v>
      </c>
      <c r="M67" s="20">
        <f t="shared" si="0"/>
        <v>-87142.200000000012</v>
      </c>
      <c r="N67" s="53">
        <f t="shared" si="1"/>
        <v>75.024590727747963</v>
      </c>
      <c r="O67" s="20">
        <f t="shared" si="2"/>
        <v>-87142.200000000012</v>
      </c>
      <c r="P67" s="324"/>
      <c r="Q67" s="324"/>
    </row>
    <row r="68" spans="1:17" ht="21" customHeight="1" x14ac:dyDescent="0.25">
      <c r="A68" s="425"/>
      <c r="B68" s="426"/>
      <c r="C68" s="405"/>
      <c r="D68" s="271"/>
      <c r="E68" s="407"/>
      <c r="F68" s="410"/>
      <c r="G68" s="30" t="s">
        <v>21</v>
      </c>
      <c r="H68" s="47">
        <f>H72</f>
        <v>49472.3</v>
      </c>
      <c r="I68" s="26">
        <f>I72</f>
        <v>49472.3</v>
      </c>
      <c r="J68" s="3">
        <f>J72</f>
        <v>43454.400000000001</v>
      </c>
      <c r="K68" s="12">
        <f>K72</f>
        <v>43454.400000000001</v>
      </c>
      <c r="L68" s="54">
        <f t="shared" si="3"/>
        <v>87.835819236219052</v>
      </c>
      <c r="M68" s="12">
        <f t="shared" si="0"/>
        <v>-6017.9000000000015</v>
      </c>
      <c r="N68" s="54">
        <f t="shared" si="1"/>
        <v>87.835819236219052</v>
      </c>
      <c r="O68" s="12">
        <f t="shared" si="2"/>
        <v>-6017.9000000000015</v>
      </c>
      <c r="P68" s="325"/>
      <c r="Q68" s="325"/>
    </row>
    <row r="69" spans="1:17" ht="21" customHeight="1" x14ac:dyDescent="0.25">
      <c r="A69" s="425"/>
      <c r="B69" s="426"/>
      <c r="C69" s="405"/>
      <c r="D69" s="271"/>
      <c r="E69" s="407"/>
      <c r="F69" s="410"/>
      <c r="G69" s="30" t="s">
        <v>22</v>
      </c>
      <c r="H69" s="47">
        <f t="shared" ref="H69:K70" si="25">H73</f>
        <v>299439.7</v>
      </c>
      <c r="I69" s="26">
        <f t="shared" si="25"/>
        <v>299439.7</v>
      </c>
      <c r="J69" s="3">
        <f t="shared" si="25"/>
        <v>218315.4</v>
      </c>
      <c r="K69" s="12">
        <f t="shared" si="25"/>
        <v>218315.4</v>
      </c>
      <c r="L69" s="54">
        <f t="shared" si="3"/>
        <v>72.907967781159272</v>
      </c>
      <c r="M69" s="12">
        <f t="shared" si="0"/>
        <v>-81124.300000000017</v>
      </c>
      <c r="N69" s="54">
        <f t="shared" si="1"/>
        <v>72.907967781159272</v>
      </c>
      <c r="O69" s="12">
        <f t="shared" si="2"/>
        <v>-81124.300000000017</v>
      </c>
      <c r="P69" s="325"/>
      <c r="Q69" s="325"/>
    </row>
    <row r="70" spans="1:17" ht="21" customHeight="1" x14ac:dyDescent="0.25">
      <c r="A70" s="425"/>
      <c r="B70" s="426"/>
      <c r="C70" s="405"/>
      <c r="D70" s="272"/>
      <c r="E70" s="408"/>
      <c r="F70" s="411"/>
      <c r="G70" s="30" t="s">
        <v>23</v>
      </c>
      <c r="H70" s="131">
        <f t="shared" si="25"/>
        <v>0</v>
      </c>
      <c r="I70" s="132">
        <f t="shared" si="25"/>
        <v>0</v>
      </c>
      <c r="J70" s="133">
        <f t="shared" si="25"/>
        <v>0</v>
      </c>
      <c r="K70" s="133">
        <f t="shared" si="25"/>
        <v>0</v>
      </c>
      <c r="L70" s="62">
        <v>0</v>
      </c>
      <c r="M70" s="64">
        <f t="shared" si="0"/>
        <v>0</v>
      </c>
      <c r="N70" s="62">
        <v>0</v>
      </c>
      <c r="O70" s="64">
        <f t="shared" si="2"/>
        <v>0</v>
      </c>
      <c r="P70" s="325"/>
      <c r="Q70" s="325"/>
    </row>
    <row r="71" spans="1:17" ht="43.5" customHeight="1" x14ac:dyDescent="0.25">
      <c r="A71" s="309" t="s">
        <v>34</v>
      </c>
      <c r="B71" s="295" t="s">
        <v>157</v>
      </c>
      <c r="C71" s="296" t="s">
        <v>19</v>
      </c>
      <c r="D71" s="287" t="s">
        <v>19</v>
      </c>
      <c r="E71" s="412" t="s">
        <v>19</v>
      </c>
      <c r="F71" s="413" t="s">
        <v>19</v>
      </c>
      <c r="G71" s="30" t="s">
        <v>20</v>
      </c>
      <c r="H71" s="46">
        <f>H72+H73+H74</f>
        <v>348912</v>
      </c>
      <c r="I71" s="25">
        <f>I72+I73+I74</f>
        <v>348912</v>
      </c>
      <c r="J71" s="2">
        <f>J72+J73+J74</f>
        <v>261769.8</v>
      </c>
      <c r="K71" s="2">
        <f>K72+K73+K74</f>
        <v>261769.8</v>
      </c>
      <c r="L71" s="53">
        <f t="shared" si="3"/>
        <v>75.024590727747963</v>
      </c>
      <c r="M71" s="20">
        <f t="shared" si="0"/>
        <v>-87142.200000000012</v>
      </c>
      <c r="N71" s="53">
        <f t="shared" si="1"/>
        <v>75.024590727747963</v>
      </c>
      <c r="O71" s="20">
        <f t="shared" si="2"/>
        <v>-87142.200000000012</v>
      </c>
      <c r="P71" s="279"/>
      <c r="Q71" s="279"/>
    </row>
    <row r="72" spans="1:17" ht="26.25" customHeight="1" x14ac:dyDescent="0.25">
      <c r="A72" s="310"/>
      <c r="B72" s="295"/>
      <c r="C72" s="296"/>
      <c r="D72" s="232"/>
      <c r="E72" s="390"/>
      <c r="F72" s="414"/>
      <c r="G72" s="160" t="s">
        <v>21</v>
      </c>
      <c r="H72" s="47">
        <f t="shared" ref="H72:K74" si="26">H85+H98</f>
        <v>49472.3</v>
      </c>
      <c r="I72" s="72">
        <f t="shared" si="26"/>
        <v>49472.3</v>
      </c>
      <c r="J72" s="3">
        <f t="shared" si="26"/>
        <v>43454.400000000001</v>
      </c>
      <c r="K72" s="73">
        <f t="shared" si="26"/>
        <v>43454.400000000001</v>
      </c>
      <c r="L72" s="54">
        <f t="shared" si="3"/>
        <v>87.835819236219052</v>
      </c>
      <c r="M72" s="12">
        <f t="shared" si="0"/>
        <v>-6017.9000000000015</v>
      </c>
      <c r="N72" s="54">
        <f t="shared" si="1"/>
        <v>87.835819236219052</v>
      </c>
      <c r="O72" s="12">
        <f t="shared" si="2"/>
        <v>-6017.9000000000015</v>
      </c>
      <c r="P72" s="280"/>
      <c r="Q72" s="280"/>
    </row>
    <row r="73" spans="1:17" ht="23.25" customHeight="1" x14ac:dyDescent="0.25">
      <c r="A73" s="310"/>
      <c r="B73" s="295"/>
      <c r="C73" s="296"/>
      <c r="D73" s="232"/>
      <c r="E73" s="390"/>
      <c r="F73" s="414"/>
      <c r="G73" s="160" t="s">
        <v>22</v>
      </c>
      <c r="H73" s="47">
        <f t="shared" si="26"/>
        <v>299439.7</v>
      </c>
      <c r="I73" s="72">
        <f t="shared" si="26"/>
        <v>299439.7</v>
      </c>
      <c r="J73" s="3">
        <f t="shared" si="26"/>
        <v>218315.4</v>
      </c>
      <c r="K73" s="73">
        <f t="shared" si="26"/>
        <v>218315.4</v>
      </c>
      <c r="L73" s="54">
        <f t="shared" si="3"/>
        <v>72.907967781159272</v>
      </c>
      <c r="M73" s="12">
        <f t="shared" si="0"/>
        <v>-81124.300000000017</v>
      </c>
      <c r="N73" s="54">
        <f t="shared" si="1"/>
        <v>72.907967781159272</v>
      </c>
      <c r="O73" s="12">
        <f t="shared" si="2"/>
        <v>-81124.300000000017</v>
      </c>
      <c r="P73" s="280"/>
      <c r="Q73" s="280"/>
    </row>
    <row r="74" spans="1:17" ht="23.25" customHeight="1" x14ac:dyDescent="0.25">
      <c r="A74" s="310"/>
      <c r="B74" s="295"/>
      <c r="C74" s="296"/>
      <c r="D74" s="288"/>
      <c r="E74" s="391"/>
      <c r="F74" s="415"/>
      <c r="G74" s="160" t="s">
        <v>23</v>
      </c>
      <c r="H74" s="78">
        <f t="shared" si="26"/>
        <v>0</v>
      </c>
      <c r="I74" s="124">
        <f t="shared" si="26"/>
        <v>0</v>
      </c>
      <c r="J74" s="71">
        <f t="shared" si="26"/>
        <v>0</v>
      </c>
      <c r="K74" s="125">
        <f t="shared" si="26"/>
        <v>0</v>
      </c>
      <c r="L74" s="62">
        <v>0</v>
      </c>
      <c r="M74" s="64">
        <f t="shared" si="0"/>
        <v>0</v>
      </c>
      <c r="N74" s="62">
        <v>0</v>
      </c>
      <c r="O74" s="64">
        <f t="shared" si="2"/>
        <v>0</v>
      </c>
      <c r="P74" s="281"/>
      <c r="Q74" s="281"/>
    </row>
    <row r="75" spans="1:17" ht="17.25" customHeight="1" x14ac:dyDescent="0.25">
      <c r="A75" s="310"/>
      <c r="B75" s="416" t="s">
        <v>182</v>
      </c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8"/>
    </row>
    <row r="76" spans="1:17" ht="29.25" customHeight="1" x14ac:dyDescent="0.25">
      <c r="A76" s="310"/>
      <c r="B76" s="312" t="s">
        <v>183</v>
      </c>
      <c r="C76" s="381" t="s">
        <v>19</v>
      </c>
      <c r="D76" s="297" t="s">
        <v>219</v>
      </c>
      <c r="E76" s="300" t="s">
        <v>219</v>
      </c>
      <c r="F76" s="381" t="s">
        <v>19</v>
      </c>
      <c r="G76" s="103" t="s">
        <v>20</v>
      </c>
      <c r="H76" s="74">
        <f>H77+H78+H79</f>
        <v>0</v>
      </c>
      <c r="I76" s="66">
        <f>I77+I78+I79</f>
        <v>0</v>
      </c>
      <c r="J76" s="75">
        <f>J77+J78+J79</f>
        <v>0</v>
      </c>
      <c r="K76" s="75">
        <f>K77+K78+K79</f>
        <v>0</v>
      </c>
      <c r="L76" s="65">
        <v>0</v>
      </c>
      <c r="M76" s="67">
        <f t="shared" ref="M76:M79" si="27">J76-H76</f>
        <v>0</v>
      </c>
      <c r="N76" s="65">
        <v>0</v>
      </c>
      <c r="O76" s="67">
        <f t="shared" ref="O76:O82" si="28">K76-H76</f>
        <v>0</v>
      </c>
      <c r="P76" s="321"/>
      <c r="Q76" s="321"/>
    </row>
    <row r="77" spans="1:17" ht="18.75" customHeight="1" x14ac:dyDescent="0.25">
      <c r="A77" s="310"/>
      <c r="B77" s="313"/>
      <c r="C77" s="382"/>
      <c r="D77" s="298"/>
      <c r="E77" s="301"/>
      <c r="F77" s="382"/>
      <c r="G77" s="104" t="s">
        <v>21</v>
      </c>
      <c r="H77" s="76">
        <f>H90</f>
        <v>0</v>
      </c>
      <c r="I77" s="69">
        <f>I90</f>
        <v>0</v>
      </c>
      <c r="J77" s="69">
        <f t="shared" ref="J77:K79" si="29">J90</f>
        <v>0</v>
      </c>
      <c r="K77" s="69">
        <f t="shared" si="29"/>
        <v>0</v>
      </c>
      <c r="L77" s="68">
        <v>0</v>
      </c>
      <c r="M77" s="70">
        <f t="shared" si="27"/>
        <v>0</v>
      </c>
      <c r="N77" s="68">
        <v>0</v>
      </c>
      <c r="O77" s="70">
        <f t="shared" si="28"/>
        <v>0</v>
      </c>
      <c r="P77" s="322"/>
      <c r="Q77" s="322"/>
    </row>
    <row r="78" spans="1:17" ht="18.75" customHeight="1" x14ac:dyDescent="0.25">
      <c r="A78" s="310"/>
      <c r="B78" s="313"/>
      <c r="C78" s="382"/>
      <c r="D78" s="298"/>
      <c r="E78" s="301"/>
      <c r="F78" s="382"/>
      <c r="G78" s="104" t="s">
        <v>22</v>
      </c>
      <c r="H78" s="76">
        <f t="shared" ref="H78:I79" si="30">H91</f>
        <v>0</v>
      </c>
      <c r="I78" s="69">
        <f t="shared" si="30"/>
        <v>0</v>
      </c>
      <c r="J78" s="69">
        <f t="shared" si="29"/>
        <v>0</v>
      </c>
      <c r="K78" s="69">
        <f t="shared" si="29"/>
        <v>0</v>
      </c>
      <c r="L78" s="68">
        <v>0</v>
      </c>
      <c r="M78" s="70">
        <f t="shared" si="27"/>
        <v>0</v>
      </c>
      <c r="N78" s="68">
        <v>0</v>
      </c>
      <c r="O78" s="70">
        <f t="shared" si="28"/>
        <v>0</v>
      </c>
      <c r="P78" s="322"/>
      <c r="Q78" s="322"/>
    </row>
    <row r="79" spans="1:17" ht="18.75" customHeight="1" x14ac:dyDescent="0.25">
      <c r="A79" s="310"/>
      <c r="B79" s="372"/>
      <c r="C79" s="383"/>
      <c r="D79" s="299"/>
      <c r="E79" s="302"/>
      <c r="F79" s="383"/>
      <c r="G79" s="104" t="s">
        <v>23</v>
      </c>
      <c r="H79" s="76">
        <f t="shared" si="30"/>
        <v>0</v>
      </c>
      <c r="I79" s="69">
        <f t="shared" si="30"/>
        <v>0</v>
      </c>
      <c r="J79" s="69">
        <f t="shared" si="29"/>
        <v>0</v>
      </c>
      <c r="K79" s="69">
        <f t="shared" si="29"/>
        <v>0</v>
      </c>
      <c r="L79" s="68">
        <v>0</v>
      </c>
      <c r="M79" s="70">
        <f t="shared" si="27"/>
        <v>0</v>
      </c>
      <c r="N79" s="68">
        <v>0</v>
      </c>
      <c r="O79" s="70">
        <f t="shared" si="28"/>
        <v>0</v>
      </c>
      <c r="P79" s="323"/>
      <c r="Q79" s="323"/>
    </row>
    <row r="80" spans="1:17" ht="31.5" customHeight="1" x14ac:dyDescent="0.25">
      <c r="A80" s="310"/>
      <c r="B80" s="312" t="s">
        <v>316</v>
      </c>
      <c r="C80" s="381" t="s">
        <v>19</v>
      </c>
      <c r="D80" s="297" t="s">
        <v>219</v>
      </c>
      <c r="E80" s="300" t="s">
        <v>219</v>
      </c>
      <c r="F80" s="381" t="s">
        <v>19</v>
      </c>
      <c r="G80" s="103" t="s">
        <v>20</v>
      </c>
      <c r="H80" s="23">
        <f>H81+H82+H83</f>
        <v>24975</v>
      </c>
      <c r="I80" s="25">
        <f>I81+I82+I83</f>
        <v>24975</v>
      </c>
      <c r="J80" s="2">
        <f>J81+J82+J83</f>
        <v>24675.5</v>
      </c>
      <c r="K80" s="2">
        <f>K81+K82+K83</f>
        <v>24675.5</v>
      </c>
      <c r="L80" s="57">
        <f t="shared" ref="L80" si="31">J80/H80*100</f>
        <v>98.800800800800801</v>
      </c>
      <c r="M80" s="192">
        <f>J80-H80</f>
        <v>-299.5</v>
      </c>
      <c r="N80" s="57">
        <f t="shared" ref="N80" si="32">K80/H80*100</f>
        <v>98.800800800800801</v>
      </c>
      <c r="O80" s="192">
        <f t="shared" si="28"/>
        <v>-299.5</v>
      </c>
      <c r="P80" s="321"/>
      <c r="Q80" s="321"/>
    </row>
    <row r="81" spans="1:17" ht="24.75" customHeight="1" x14ac:dyDescent="0.25">
      <c r="A81" s="310"/>
      <c r="B81" s="313"/>
      <c r="C81" s="382"/>
      <c r="D81" s="298"/>
      <c r="E81" s="301"/>
      <c r="F81" s="382"/>
      <c r="G81" s="104" t="s">
        <v>21</v>
      </c>
      <c r="H81" s="64">
        <f>H94</f>
        <v>0</v>
      </c>
      <c r="I81" s="140">
        <f t="shared" ref="I81:K81" si="33">I94</f>
        <v>0</v>
      </c>
      <c r="J81" s="77">
        <f t="shared" si="33"/>
        <v>0</v>
      </c>
      <c r="K81" s="141">
        <f t="shared" si="33"/>
        <v>0</v>
      </c>
      <c r="L81" s="68">
        <v>0</v>
      </c>
      <c r="M81" s="64">
        <f t="shared" ref="M81:M82" si="34">J81-H81</f>
        <v>0</v>
      </c>
      <c r="N81" s="68">
        <v>0</v>
      </c>
      <c r="O81" s="64">
        <f t="shared" si="28"/>
        <v>0</v>
      </c>
      <c r="P81" s="322"/>
      <c r="Q81" s="322"/>
    </row>
    <row r="82" spans="1:17" ht="24.75" customHeight="1" x14ac:dyDescent="0.25">
      <c r="A82" s="310"/>
      <c r="B82" s="313"/>
      <c r="C82" s="382"/>
      <c r="D82" s="298"/>
      <c r="E82" s="301"/>
      <c r="F82" s="382"/>
      <c r="G82" s="104" t="s">
        <v>22</v>
      </c>
      <c r="H82" s="12">
        <f t="shared" ref="H82:K83" si="35">H95</f>
        <v>24975</v>
      </c>
      <c r="I82" s="72">
        <f t="shared" si="35"/>
        <v>24975</v>
      </c>
      <c r="J82" s="3">
        <f t="shared" si="35"/>
        <v>24675.5</v>
      </c>
      <c r="K82" s="73">
        <f t="shared" si="35"/>
        <v>24675.5</v>
      </c>
      <c r="L82" s="54">
        <f t="shared" ref="L82" si="36">J82/H82*100</f>
        <v>98.800800800800801</v>
      </c>
      <c r="M82" s="64">
        <f t="shared" si="34"/>
        <v>-299.5</v>
      </c>
      <c r="N82" s="54">
        <f t="shared" ref="N82" si="37">K82/H82*100</f>
        <v>98.800800800800801</v>
      </c>
      <c r="O82" s="64">
        <f t="shared" si="28"/>
        <v>-299.5</v>
      </c>
      <c r="P82" s="322"/>
      <c r="Q82" s="322"/>
    </row>
    <row r="83" spans="1:17" ht="24.75" customHeight="1" x14ac:dyDescent="0.25">
      <c r="A83" s="371"/>
      <c r="B83" s="372"/>
      <c r="C83" s="383"/>
      <c r="D83" s="299"/>
      <c r="E83" s="302"/>
      <c r="F83" s="383"/>
      <c r="G83" s="104" t="s">
        <v>23</v>
      </c>
      <c r="H83" s="76">
        <f t="shared" si="35"/>
        <v>0</v>
      </c>
      <c r="I83" s="140">
        <f t="shared" si="35"/>
        <v>0</v>
      </c>
      <c r="J83" s="77">
        <f t="shared" si="35"/>
        <v>0</v>
      </c>
      <c r="K83" s="141">
        <f t="shared" si="35"/>
        <v>0</v>
      </c>
      <c r="L83" s="68">
        <v>0</v>
      </c>
      <c r="M83" s="198">
        <f t="shared" ref="M83" si="38">J83-H83</f>
        <v>0</v>
      </c>
      <c r="N83" s="68">
        <v>0</v>
      </c>
      <c r="O83" s="198">
        <f t="shared" ref="O83" si="39">K83-H83</f>
        <v>0</v>
      </c>
      <c r="P83" s="323"/>
      <c r="Q83" s="323"/>
    </row>
    <row r="84" spans="1:17" ht="44.25" customHeight="1" x14ac:dyDescent="0.25">
      <c r="A84" s="309" t="s">
        <v>35</v>
      </c>
      <c r="B84" s="295" t="s">
        <v>126</v>
      </c>
      <c r="C84" s="296" t="s">
        <v>19</v>
      </c>
      <c r="D84" s="297">
        <v>44197</v>
      </c>
      <c r="E84" s="300">
        <v>44531</v>
      </c>
      <c r="F84" s="345" t="s">
        <v>462</v>
      </c>
      <c r="G84" s="32" t="s">
        <v>20</v>
      </c>
      <c r="H84" s="48">
        <f>H85+H86+H87</f>
        <v>346062</v>
      </c>
      <c r="I84" s="28">
        <f>I85+I86+I87</f>
        <v>346062</v>
      </c>
      <c r="J84" s="13">
        <f>J85+J86+J87</f>
        <v>259451.8</v>
      </c>
      <c r="K84" s="13">
        <f>K85+K86+K87</f>
        <v>259451.8</v>
      </c>
      <c r="L84" s="57">
        <f t="shared" si="3"/>
        <v>74.972634961365301</v>
      </c>
      <c r="M84" s="23">
        <f>J84-H84</f>
        <v>-86610.200000000012</v>
      </c>
      <c r="N84" s="57">
        <f t="shared" si="1"/>
        <v>74.972634961365301</v>
      </c>
      <c r="O84" s="23">
        <f t="shared" si="2"/>
        <v>-86610.200000000012</v>
      </c>
      <c r="P84" s="279" t="s">
        <v>323</v>
      </c>
      <c r="Q84" s="428"/>
    </row>
    <row r="85" spans="1:17" ht="26.25" customHeight="1" x14ac:dyDescent="0.25">
      <c r="A85" s="310"/>
      <c r="B85" s="295"/>
      <c r="C85" s="296"/>
      <c r="D85" s="298"/>
      <c r="E85" s="301"/>
      <c r="F85" s="346"/>
      <c r="G85" s="160" t="s">
        <v>21</v>
      </c>
      <c r="H85" s="163">
        <v>46622.3</v>
      </c>
      <c r="I85" s="164">
        <f>46622.3</f>
        <v>46622.3</v>
      </c>
      <c r="J85" s="165">
        <v>41136.400000000001</v>
      </c>
      <c r="K85" s="166">
        <v>41136.400000000001</v>
      </c>
      <c r="L85" s="54">
        <f t="shared" si="3"/>
        <v>88.233313242804414</v>
      </c>
      <c r="M85" s="64">
        <f t="shared" si="0"/>
        <v>-5485.9000000000015</v>
      </c>
      <c r="N85" s="54">
        <f t="shared" si="1"/>
        <v>88.233313242804414</v>
      </c>
      <c r="O85" s="64">
        <f t="shared" si="2"/>
        <v>-5485.9000000000015</v>
      </c>
      <c r="P85" s="280"/>
      <c r="Q85" s="429"/>
    </row>
    <row r="86" spans="1:17" ht="26.25" customHeight="1" x14ac:dyDescent="0.25">
      <c r="A86" s="310"/>
      <c r="B86" s="295"/>
      <c r="C86" s="296"/>
      <c r="D86" s="298"/>
      <c r="E86" s="301"/>
      <c r="F86" s="346"/>
      <c r="G86" s="160" t="s">
        <v>22</v>
      </c>
      <c r="H86" s="163">
        <v>299439.7</v>
      </c>
      <c r="I86" s="164">
        <v>299439.7</v>
      </c>
      <c r="J86" s="165">
        <v>218315.4</v>
      </c>
      <c r="K86" s="166">
        <v>218315.4</v>
      </c>
      <c r="L86" s="54">
        <f t="shared" si="3"/>
        <v>72.907967781159272</v>
      </c>
      <c r="M86" s="12">
        <f t="shared" si="0"/>
        <v>-81124.300000000017</v>
      </c>
      <c r="N86" s="54">
        <f t="shared" si="1"/>
        <v>72.907967781159272</v>
      </c>
      <c r="O86" s="12">
        <f t="shared" si="2"/>
        <v>-81124.300000000017</v>
      </c>
      <c r="P86" s="280"/>
      <c r="Q86" s="429"/>
    </row>
    <row r="87" spans="1:17" ht="26.25" customHeight="1" x14ac:dyDescent="0.25">
      <c r="A87" s="310"/>
      <c r="B87" s="295"/>
      <c r="C87" s="296"/>
      <c r="D87" s="299"/>
      <c r="E87" s="302"/>
      <c r="F87" s="347"/>
      <c r="G87" s="160" t="s">
        <v>23</v>
      </c>
      <c r="H87" s="131">
        <v>0</v>
      </c>
      <c r="I87" s="132">
        <v>0</v>
      </c>
      <c r="J87" s="133">
        <v>0</v>
      </c>
      <c r="K87" s="133">
        <v>0</v>
      </c>
      <c r="L87" s="62">
        <v>0</v>
      </c>
      <c r="M87" s="64">
        <v>0</v>
      </c>
      <c r="N87" s="62">
        <v>0</v>
      </c>
      <c r="O87" s="64">
        <f t="shared" si="2"/>
        <v>0</v>
      </c>
      <c r="P87" s="281"/>
      <c r="Q87" s="429"/>
    </row>
    <row r="88" spans="1:17" ht="15" customHeight="1" x14ac:dyDescent="0.25">
      <c r="A88" s="310"/>
      <c r="B88" s="416" t="s">
        <v>182</v>
      </c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8"/>
    </row>
    <row r="89" spans="1:17" ht="29.25" customHeight="1" x14ac:dyDescent="0.25">
      <c r="A89" s="310"/>
      <c r="B89" s="312" t="s">
        <v>183</v>
      </c>
      <c r="C89" s="381" t="s">
        <v>19</v>
      </c>
      <c r="D89" s="297" t="s">
        <v>219</v>
      </c>
      <c r="E89" s="300" t="s">
        <v>219</v>
      </c>
      <c r="F89" s="381" t="s">
        <v>19</v>
      </c>
      <c r="G89" s="103" t="s">
        <v>20</v>
      </c>
      <c r="H89" s="74">
        <f>H90+H91+H92</f>
        <v>0</v>
      </c>
      <c r="I89" s="66">
        <f>I90+I91+I92</f>
        <v>0</v>
      </c>
      <c r="J89" s="75">
        <f>J90+J91+J92</f>
        <v>0</v>
      </c>
      <c r="K89" s="75">
        <f>K90+K91+K92</f>
        <v>0</v>
      </c>
      <c r="L89" s="65">
        <v>0</v>
      </c>
      <c r="M89" s="67">
        <f t="shared" ref="M89" si="40">J89-H89</f>
        <v>0</v>
      </c>
      <c r="N89" s="65">
        <v>0</v>
      </c>
      <c r="O89" s="67">
        <f t="shared" ref="O89" si="41">K89-H89</f>
        <v>0</v>
      </c>
      <c r="P89" s="321"/>
      <c r="Q89" s="321"/>
    </row>
    <row r="90" spans="1:17" ht="19.5" customHeight="1" x14ac:dyDescent="0.25">
      <c r="A90" s="310"/>
      <c r="B90" s="313"/>
      <c r="C90" s="382"/>
      <c r="D90" s="298"/>
      <c r="E90" s="301"/>
      <c r="F90" s="382"/>
      <c r="G90" s="104" t="s">
        <v>21</v>
      </c>
      <c r="H90" s="188">
        <v>0</v>
      </c>
      <c r="I90" s="186">
        <v>0</v>
      </c>
      <c r="J90" s="186">
        <v>0</v>
      </c>
      <c r="K90" s="186">
        <v>0</v>
      </c>
      <c r="L90" s="68">
        <v>0</v>
      </c>
      <c r="M90" s="70">
        <v>0</v>
      </c>
      <c r="N90" s="68">
        <v>0</v>
      </c>
      <c r="O90" s="70">
        <v>0</v>
      </c>
      <c r="P90" s="322"/>
      <c r="Q90" s="322"/>
    </row>
    <row r="91" spans="1:17" ht="19.5" customHeight="1" x14ac:dyDescent="0.25">
      <c r="A91" s="310"/>
      <c r="B91" s="313"/>
      <c r="C91" s="382"/>
      <c r="D91" s="298"/>
      <c r="E91" s="301"/>
      <c r="F91" s="382"/>
      <c r="G91" s="104" t="s">
        <v>22</v>
      </c>
      <c r="H91" s="188">
        <v>0</v>
      </c>
      <c r="I91" s="186">
        <v>0</v>
      </c>
      <c r="J91" s="186">
        <v>0</v>
      </c>
      <c r="K91" s="186">
        <v>0</v>
      </c>
      <c r="L91" s="68">
        <v>0</v>
      </c>
      <c r="M91" s="70">
        <v>0</v>
      </c>
      <c r="N91" s="68">
        <v>0</v>
      </c>
      <c r="O91" s="70">
        <v>0</v>
      </c>
      <c r="P91" s="322"/>
      <c r="Q91" s="322"/>
    </row>
    <row r="92" spans="1:17" ht="19.5" customHeight="1" x14ac:dyDescent="0.25">
      <c r="A92" s="310"/>
      <c r="B92" s="372"/>
      <c r="C92" s="383"/>
      <c r="D92" s="299"/>
      <c r="E92" s="302"/>
      <c r="F92" s="383"/>
      <c r="G92" s="104" t="s">
        <v>23</v>
      </c>
      <c r="H92" s="76">
        <v>0</v>
      </c>
      <c r="I92" s="69">
        <v>0</v>
      </c>
      <c r="J92" s="69">
        <v>0</v>
      </c>
      <c r="K92" s="69">
        <v>0</v>
      </c>
      <c r="L92" s="68">
        <v>0</v>
      </c>
      <c r="M92" s="70">
        <v>0</v>
      </c>
      <c r="N92" s="68">
        <v>0</v>
      </c>
      <c r="O92" s="70">
        <v>0</v>
      </c>
      <c r="P92" s="323"/>
      <c r="Q92" s="323"/>
    </row>
    <row r="93" spans="1:17" ht="35.25" customHeight="1" x14ac:dyDescent="0.25">
      <c r="A93" s="310"/>
      <c r="B93" s="312" t="s">
        <v>316</v>
      </c>
      <c r="C93" s="381" t="s">
        <v>19</v>
      </c>
      <c r="D93" s="297" t="s">
        <v>219</v>
      </c>
      <c r="E93" s="300" t="s">
        <v>219</v>
      </c>
      <c r="F93" s="381" t="s">
        <v>19</v>
      </c>
      <c r="G93" s="103" t="s">
        <v>20</v>
      </c>
      <c r="H93" s="92">
        <f>H94+H95+H96</f>
        <v>24975</v>
      </c>
      <c r="I93" s="93">
        <f>I94+I95+I96</f>
        <v>24975</v>
      </c>
      <c r="J93" s="105">
        <f>J94+J95+J96</f>
        <v>24675.5</v>
      </c>
      <c r="K93" s="105">
        <f>K94+K95+K96</f>
        <v>24675.5</v>
      </c>
      <c r="L93" s="57">
        <f t="shared" ref="L93" si="42">J93/H93*100</f>
        <v>98.800800800800801</v>
      </c>
      <c r="M93" s="192">
        <f>J93-H93</f>
        <v>-299.5</v>
      </c>
      <c r="N93" s="57">
        <f t="shared" ref="N93" si="43">K93/H93*100</f>
        <v>98.800800800800801</v>
      </c>
      <c r="O93" s="192">
        <f t="shared" ref="O93" si="44">K93-H93</f>
        <v>-299.5</v>
      </c>
      <c r="P93" s="321"/>
      <c r="Q93" s="321"/>
    </row>
    <row r="94" spans="1:17" ht="24" customHeight="1" x14ac:dyDescent="0.25">
      <c r="A94" s="310"/>
      <c r="B94" s="313"/>
      <c r="C94" s="382"/>
      <c r="D94" s="298"/>
      <c r="E94" s="301"/>
      <c r="F94" s="382"/>
      <c r="G94" s="104" t="s">
        <v>21</v>
      </c>
      <c r="H94" s="169">
        <v>0</v>
      </c>
      <c r="I94" s="170">
        <v>0</v>
      </c>
      <c r="J94" s="170">
        <v>0</v>
      </c>
      <c r="K94" s="170">
        <v>0</v>
      </c>
      <c r="L94" s="52">
        <v>0</v>
      </c>
      <c r="M94" s="64">
        <f t="shared" ref="M94:M96" si="45">J94-H94</f>
        <v>0</v>
      </c>
      <c r="N94" s="52">
        <v>0</v>
      </c>
      <c r="O94" s="64">
        <f t="shared" ref="O94:O96" si="46">K94-H94</f>
        <v>0</v>
      </c>
      <c r="P94" s="322"/>
      <c r="Q94" s="322"/>
    </row>
    <row r="95" spans="1:17" ht="24" customHeight="1" x14ac:dyDescent="0.25">
      <c r="A95" s="310"/>
      <c r="B95" s="313"/>
      <c r="C95" s="382"/>
      <c r="D95" s="298"/>
      <c r="E95" s="301"/>
      <c r="F95" s="382"/>
      <c r="G95" s="104" t="s">
        <v>22</v>
      </c>
      <c r="H95" s="167">
        <f>23889.1+1085.9</f>
        <v>24975</v>
      </c>
      <c r="I95" s="168">
        <f>23889.1+1085.9</f>
        <v>24975</v>
      </c>
      <c r="J95" s="168">
        <f>23602.7+1072.8</f>
        <v>24675.5</v>
      </c>
      <c r="K95" s="168">
        <f>23602.7+1072.8</f>
        <v>24675.5</v>
      </c>
      <c r="L95" s="54">
        <f t="shared" ref="L95" si="47">J95/H95*100</f>
        <v>98.800800800800801</v>
      </c>
      <c r="M95" s="64">
        <f t="shared" si="45"/>
        <v>-299.5</v>
      </c>
      <c r="N95" s="54">
        <f t="shared" ref="N95" si="48">K95/H95*100</f>
        <v>98.800800800800801</v>
      </c>
      <c r="O95" s="64">
        <f t="shared" si="46"/>
        <v>-299.5</v>
      </c>
      <c r="P95" s="322"/>
      <c r="Q95" s="322"/>
    </row>
    <row r="96" spans="1:17" ht="24" customHeight="1" x14ac:dyDescent="0.25">
      <c r="A96" s="371"/>
      <c r="B96" s="372"/>
      <c r="C96" s="383"/>
      <c r="D96" s="299"/>
      <c r="E96" s="302"/>
      <c r="F96" s="383"/>
      <c r="G96" s="104" t="s">
        <v>23</v>
      </c>
      <c r="H96" s="76">
        <v>0</v>
      </c>
      <c r="I96" s="69">
        <v>0</v>
      </c>
      <c r="J96" s="77">
        <v>0</v>
      </c>
      <c r="K96" s="77">
        <v>0</v>
      </c>
      <c r="L96" s="68">
        <v>0</v>
      </c>
      <c r="M96" s="70">
        <f t="shared" si="45"/>
        <v>0</v>
      </c>
      <c r="N96" s="68">
        <v>0</v>
      </c>
      <c r="O96" s="70">
        <f t="shared" si="46"/>
        <v>0</v>
      </c>
      <c r="P96" s="323"/>
      <c r="Q96" s="323"/>
    </row>
    <row r="97" spans="1:17" ht="54" customHeight="1" x14ac:dyDescent="0.25">
      <c r="A97" s="294" t="s">
        <v>82</v>
      </c>
      <c r="B97" s="295" t="s">
        <v>128</v>
      </c>
      <c r="C97" s="296" t="s">
        <v>19</v>
      </c>
      <c r="D97" s="297">
        <v>44197</v>
      </c>
      <c r="E97" s="300">
        <v>44531</v>
      </c>
      <c r="F97" s="345" t="s">
        <v>180</v>
      </c>
      <c r="G97" s="32" t="s">
        <v>20</v>
      </c>
      <c r="H97" s="48">
        <f>H98+H99+H100</f>
        <v>2850</v>
      </c>
      <c r="I97" s="28">
        <f>I98+I99+I100</f>
        <v>2850</v>
      </c>
      <c r="J97" s="13">
        <f>J98+J99+J100</f>
        <v>2318</v>
      </c>
      <c r="K97" s="13">
        <f>K98+K99+K100</f>
        <v>2318</v>
      </c>
      <c r="L97" s="57">
        <f t="shared" ref="L97:L98" si="49">J97/H97*100</f>
        <v>81.333333333333329</v>
      </c>
      <c r="M97" s="23">
        <f>J97-H97</f>
        <v>-532</v>
      </c>
      <c r="N97" s="57">
        <f t="shared" ref="N97:N98" si="50">K97/H97*100</f>
        <v>81.333333333333329</v>
      </c>
      <c r="O97" s="23">
        <f t="shared" si="2"/>
        <v>-532</v>
      </c>
      <c r="P97" s="279" t="s">
        <v>323</v>
      </c>
      <c r="Q97" s="324"/>
    </row>
    <row r="98" spans="1:17" ht="26.25" customHeight="1" x14ac:dyDescent="0.25">
      <c r="A98" s="294"/>
      <c r="B98" s="295"/>
      <c r="C98" s="296"/>
      <c r="D98" s="298"/>
      <c r="E98" s="301"/>
      <c r="F98" s="346"/>
      <c r="G98" s="160" t="s">
        <v>21</v>
      </c>
      <c r="H98" s="163">
        <v>2850</v>
      </c>
      <c r="I98" s="164">
        <v>2850</v>
      </c>
      <c r="J98" s="165">
        <v>2318</v>
      </c>
      <c r="K98" s="166">
        <v>2318</v>
      </c>
      <c r="L98" s="54">
        <f t="shared" si="49"/>
        <v>81.333333333333329</v>
      </c>
      <c r="M98" s="12">
        <f t="shared" ref="M98:M99" si="51">J98-H98</f>
        <v>-532</v>
      </c>
      <c r="N98" s="54">
        <f t="shared" si="50"/>
        <v>81.333333333333329</v>
      </c>
      <c r="O98" s="12">
        <f t="shared" si="2"/>
        <v>-532</v>
      </c>
      <c r="P98" s="280"/>
      <c r="Q98" s="325"/>
    </row>
    <row r="99" spans="1:17" ht="26.25" customHeight="1" x14ac:dyDescent="0.25">
      <c r="A99" s="294"/>
      <c r="B99" s="295"/>
      <c r="C99" s="296"/>
      <c r="D99" s="298"/>
      <c r="E99" s="301"/>
      <c r="F99" s="346"/>
      <c r="G99" s="160" t="s">
        <v>22</v>
      </c>
      <c r="H99" s="76">
        <v>0</v>
      </c>
      <c r="I99" s="69">
        <v>0</v>
      </c>
      <c r="J99" s="77">
        <v>0</v>
      </c>
      <c r="K99" s="70">
        <v>0</v>
      </c>
      <c r="L99" s="68">
        <v>0</v>
      </c>
      <c r="M99" s="70">
        <f t="shared" si="51"/>
        <v>0</v>
      </c>
      <c r="N99" s="68">
        <v>0</v>
      </c>
      <c r="O99" s="70">
        <f t="shared" si="2"/>
        <v>0</v>
      </c>
      <c r="P99" s="280"/>
      <c r="Q99" s="325"/>
    </row>
    <row r="100" spans="1:17" ht="26.25" customHeight="1" x14ac:dyDescent="0.25">
      <c r="A100" s="294"/>
      <c r="B100" s="295"/>
      <c r="C100" s="296"/>
      <c r="D100" s="299"/>
      <c r="E100" s="302"/>
      <c r="F100" s="347"/>
      <c r="G100" s="160" t="s">
        <v>23</v>
      </c>
      <c r="H100" s="78">
        <v>0</v>
      </c>
      <c r="I100" s="63">
        <v>0</v>
      </c>
      <c r="J100" s="71">
        <v>0</v>
      </c>
      <c r="K100" s="71">
        <v>0</v>
      </c>
      <c r="L100" s="62">
        <v>0</v>
      </c>
      <c r="M100" s="64">
        <v>0</v>
      </c>
      <c r="N100" s="62">
        <v>0</v>
      </c>
      <c r="O100" s="64">
        <f t="shared" si="2"/>
        <v>0</v>
      </c>
      <c r="P100" s="281"/>
      <c r="Q100" s="325"/>
    </row>
    <row r="101" spans="1:17" ht="32.25" customHeight="1" x14ac:dyDescent="0.25">
      <c r="A101" s="425" t="s">
        <v>36</v>
      </c>
      <c r="B101" s="426" t="s">
        <v>232</v>
      </c>
      <c r="C101" s="405" t="s">
        <v>19</v>
      </c>
      <c r="D101" s="270" t="s">
        <v>19</v>
      </c>
      <c r="E101" s="406" t="s">
        <v>19</v>
      </c>
      <c r="F101" s="409" t="s">
        <v>19</v>
      </c>
      <c r="G101" s="30" t="s">
        <v>20</v>
      </c>
      <c r="H101" s="46">
        <f>H102+H103+H104</f>
        <v>39741.5</v>
      </c>
      <c r="I101" s="25">
        <f>I102+I103+I104</f>
        <v>39741.5</v>
      </c>
      <c r="J101" s="2">
        <f>J102+J103+J104</f>
        <v>24451.600000000002</v>
      </c>
      <c r="K101" s="2">
        <f>K102+K103+K104</f>
        <v>24451.600000000002</v>
      </c>
      <c r="L101" s="53">
        <f t="shared" si="3"/>
        <v>61.526615754312253</v>
      </c>
      <c r="M101" s="192">
        <f t="shared" si="0"/>
        <v>-15289.899999999998</v>
      </c>
      <c r="N101" s="53">
        <f t="shared" si="1"/>
        <v>61.526615754312253</v>
      </c>
      <c r="O101" s="192">
        <f t="shared" si="2"/>
        <v>-15289.899999999998</v>
      </c>
      <c r="P101" s="279"/>
      <c r="Q101" s="279"/>
    </row>
    <row r="102" spans="1:17" ht="18" customHeight="1" x14ac:dyDescent="0.25">
      <c r="A102" s="425"/>
      <c r="B102" s="426"/>
      <c r="C102" s="405"/>
      <c r="D102" s="271"/>
      <c r="E102" s="407"/>
      <c r="F102" s="410"/>
      <c r="G102" s="30" t="s">
        <v>21</v>
      </c>
      <c r="H102" s="47">
        <f>H106</f>
        <v>4242.3999999999996</v>
      </c>
      <c r="I102" s="26">
        <f>I106</f>
        <v>4242.3999999999996</v>
      </c>
      <c r="J102" s="3">
        <f>J106</f>
        <v>3894.9</v>
      </c>
      <c r="K102" s="12">
        <f>K106</f>
        <v>3894.9</v>
      </c>
      <c r="L102" s="54">
        <f t="shared" si="3"/>
        <v>91.808881765038663</v>
      </c>
      <c r="M102" s="64">
        <f t="shared" si="0"/>
        <v>-347.49999999999955</v>
      </c>
      <c r="N102" s="54">
        <f t="shared" si="1"/>
        <v>91.808881765038663</v>
      </c>
      <c r="O102" s="64">
        <f t="shared" si="2"/>
        <v>-347.49999999999955</v>
      </c>
      <c r="P102" s="280"/>
      <c r="Q102" s="280"/>
    </row>
    <row r="103" spans="1:17" ht="18" customHeight="1" x14ac:dyDescent="0.25">
      <c r="A103" s="425"/>
      <c r="B103" s="426"/>
      <c r="C103" s="405"/>
      <c r="D103" s="271"/>
      <c r="E103" s="407"/>
      <c r="F103" s="410"/>
      <c r="G103" s="30" t="s">
        <v>22</v>
      </c>
      <c r="H103" s="47">
        <f t="shared" ref="H103:K104" si="52">H107</f>
        <v>35499.1</v>
      </c>
      <c r="I103" s="26">
        <f t="shared" si="52"/>
        <v>35499.1</v>
      </c>
      <c r="J103" s="3">
        <f t="shared" si="52"/>
        <v>20556.7</v>
      </c>
      <c r="K103" s="12">
        <f t="shared" si="52"/>
        <v>20556.7</v>
      </c>
      <c r="L103" s="54">
        <f t="shared" si="3"/>
        <v>57.907665264753192</v>
      </c>
      <c r="M103" s="64">
        <f t="shared" si="0"/>
        <v>-14942.399999999998</v>
      </c>
      <c r="N103" s="54">
        <f t="shared" si="1"/>
        <v>57.907665264753192</v>
      </c>
      <c r="O103" s="64">
        <f t="shared" si="2"/>
        <v>-14942.399999999998</v>
      </c>
      <c r="P103" s="280"/>
      <c r="Q103" s="280"/>
    </row>
    <row r="104" spans="1:17" ht="18" customHeight="1" x14ac:dyDescent="0.25">
      <c r="A104" s="425"/>
      <c r="B104" s="426"/>
      <c r="C104" s="405"/>
      <c r="D104" s="272"/>
      <c r="E104" s="408"/>
      <c r="F104" s="411"/>
      <c r="G104" s="30" t="s">
        <v>23</v>
      </c>
      <c r="H104" s="131">
        <f t="shared" si="52"/>
        <v>0</v>
      </c>
      <c r="I104" s="132">
        <f t="shared" si="52"/>
        <v>0</v>
      </c>
      <c r="J104" s="133">
        <f t="shared" si="52"/>
        <v>0</v>
      </c>
      <c r="K104" s="133">
        <f t="shared" si="52"/>
        <v>0</v>
      </c>
      <c r="L104" s="97">
        <v>0</v>
      </c>
      <c r="M104" s="98">
        <f t="shared" si="0"/>
        <v>0</v>
      </c>
      <c r="N104" s="97">
        <v>0</v>
      </c>
      <c r="O104" s="98">
        <f t="shared" si="2"/>
        <v>0</v>
      </c>
      <c r="P104" s="281"/>
      <c r="Q104" s="281"/>
    </row>
    <row r="105" spans="1:17" ht="23.25" customHeight="1" x14ac:dyDescent="0.25">
      <c r="A105" s="309" t="s">
        <v>37</v>
      </c>
      <c r="B105" s="295" t="s">
        <v>158</v>
      </c>
      <c r="C105" s="296" t="s">
        <v>19</v>
      </c>
      <c r="D105" s="287" t="s">
        <v>19</v>
      </c>
      <c r="E105" s="412" t="s">
        <v>19</v>
      </c>
      <c r="F105" s="413" t="s">
        <v>19</v>
      </c>
      <c r="G105" s="30" t="s">
        <v>20</v>
      </c>
      <c r="H105" s="48">
        <f>H106+H107+H108</f>
        <v>39741.5</v>
      </c>
      <c r="I105" s="28">
        <f>I106+I107+I108</f>
        <v>39741.5</v>
      </c>
      <c r="J105" s="13">
        <f>J106+J107+J108</f>
        <v>24451.600000000002</v>
      </c>
      <c r="K105" s="13">
        <f>K106+K107+K108</f>
        <v>24451.600000000002</v>
      </c>
      <c r="L105" s="57">
        <f t="shared" si="3"/>
        <v>61.526615754312253</v>
      </c>
      <c r="M105" s="192">
        <f t="shared" si="0"/>
        <v>-15289.899999999998</v>
      </c>
      <c r="N105" s="57">
        <f t="shared" si="1"/>
        <v>61.526615754312253</v>
      </c>
      <c r="O105" s="192">
        <f t="shared" si="2"/>
        <v>-15289.899999999998</v>
      </c>
      <c r="P105" s="280"/>
      <c r="Q105" s="280"/>
    </row>
    <row r="106" spans="1:17" ht="15.75" customHeight="1" x14ac:dyDescent="0.25">
      <c r="A106" s="310"/>
      <c r="B106" s="295"/>
      <c r="C106" s="296"/>
      <c r="D106" s="232"/>
      <c r="E106" s="390"/>
      <c r="F106" s="414"/>
      <c r="G106" s="160" t="s">
        <v>21</v>
      </c>
      <c r="H106" s="47">
        <f t="shared" ref="H106:K108" si="53">H119+H132</f>
        <v>4242.3999999999996</v>
      </c>
      <c r="I106" s="26">
        <f t="shared" si="53"/>
        <v>4242.3999999999996</v>
      </c>
      <c r="J106" s="26">
        <f t="shared" si="53"/>
        <v>3894.9</v>
      </c>
      <c r="K106" s="26">
        <f t="shared" si="53"/>
        <v>3894.9</v>
      </c>
      <c r="L106" s="54">
        <f t="shared" si="3"/>
        <v>91.808881765038663</v>
      </c>
      <c r="M106" s="64">
        <f t="shared" si="0"/>
        <v>-347.49999999999955</v>
      </c>
      <c r="N106" s="54">
        <f t="shared" si="1"/>
        <v>91.808881765038663</v>
      </c>
      <c r="O106" s="64">
        <f t="shared" si="2"/>
        <v>-347.49999999999955</v>
      </c>
      <c r="P106" s="280"/>
      <c r="Q106" s="280"/>
    </row>
    <row r="107" spans="1:17" ht="15.75" customHeight="1" x14ac:dyDescent="0.25">
      <c r="A107" s="310"/>
      <c r="B107" s="295"/>
      <c r="C107" s="296"/>
      <c r="D107" s="232"/>
      <c r="E107" s="390"/>
      <c r="F107" s="414"/>
      <c r="G107" s="160" t="s">
        <v>22</v>
      </c>
      <c r="H107" s="47">
        <f t="shared" si="53"/>
        <v>35499.1</v>
      </c>
      <c r="I107" s="26">
        <f t="shared" si="53"/>
        <v>35499.1</v>
      </c>
      <c r="J107" s="26">
        <f t="shared" si="53"/>
        <v>20556.7</v>
      </c>
      <c r="K107" s="26">
        <f t="shared" si="53"/>
        <v>20556.7</v>
      </c>
      <c r="L107" s="54">
        <f t="shared" si="3"/>
        <v>57.907665264753192</v>
      </c>
      <c r="M107" s="64">
        <f t="shared" si="0"/>
        <v>-14942.399999999998</v>
      </c>
      <c r="N107" s="54">
        <f t="shared" si="1"/>
        <v>57.907665264753192</v>
      </c>
      <c r="O107" s="64">
        <f t="shared" si="2"/>
        <v>-14942.399999999998</v>
      </c>
      <c r="P107" s="280"/>
      <c r="Q107" s="280"/>
    </row>
    <row r="108" spans="1:17" ht="15.75" customHeight="1" x14ac:dyDescent="0.25">
      <c r="A108" s="310"/>
      <c r="B108" s="295"/>
      <c r="C108" s="296"/>
      <c r="D108" s="288"/>
      <c r="E108" s="391"/>
      <c r="F108" s="415"/>
      <c r="G108" s="160" t="s">
        <v>23</v>
      </c>
      <c r="H108" s="78">
        <f t="shared" si="53"/>
        <v>0</v>
      </c>
      <c r="I108" s="63">
        <f t="shared" si="53"/>
        <v>0</v>
      </c>
      <c r="J108" s="63">
        <f t="shared" si="53"/>
        <v>0</v>
      </c>
      <c r="K108" s="63">
        <f t="shared" si="53"/>
        <v>0</v>
      </c>
      <c r="L108" s="97">
        <v>0</v>
      </c>
      <c r="M108" s="98">
        <f t="shared" si="0"/>
        <v>0</v>
      </c>
      <c r="N108" s="97">
        <v>0</v>
      </c>
      <c r="O108" s="98">
        <f t="shared" si="2"/>
        <v>0</v>
      </c>
      <c r="P108" s="280"/>
      <c r="Q108" s="280"/>
    </row>
    <row r="109" spans="1:17" ht="18" customHeight="1" x14ac:dyDescent="0.25">
      <c r="A109" s="310"/>
      <c r="B109" s="416" t="s">
        <v>182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</row>
    <row r="110" spans="1:17" ht="27.75" customHeight="1" x14ac:dyDescent="0.25">
      <c r="A110" s="310"/>
      <c r="B110" s="312" t="s">
        <v>183</v>
      </c>
      <c r="C110" s="381" t="s">
        <v>19</v>
      </c>
      <c r="D110" s="297" t="s">
        <v>219</v>
      </c>
      <c r="E110" s="300" t="s">
        <v>219</v>
      </c>
      <c r="F110" s="381" t="s">
        <v>19</v>
      </c>
      <c r="G110" s="103" t="s">
        <v>20</v>
      </c>
      <c r="H110" s="74">
        <f>H111+H112+H113</f>
        <v>0</v>
      </c>
      <c r="I110" s="66">
        <f>I111+I112+I113</f>
        <v>0</v>
      </c>
      <c r="J110" s="75">
        <f>J111+J112+J113</f>
        <v>0</v>
      </c>
      <c r="K110" s="75">
        <f>K111+K112+K113</f>
        <v>0</v>
      </c>
      <c r="L110" s="65">
        <v>0</v>
      </c>
      <c r="M110" s="67">
        <f t="shared" ref="M110:M116" si="54">J110-H110</f>
        <v>0</v>
      </c>
      <c r="N110" s="65">
        <v>0</v>
      </c>
      <c r="O110" s="67">
        <f t="shared" ref="O110:O116" si="55">K110-H110</f>
        <v>0</v>
      </c>
      <c r="P110" s="321"/>
      <c r="Q110" s="321"/>
    </row>
    <row r="111" spans="1:17" ht="20.25" customHeight="1" x14ac:dyDescent="0.25">
      <c r="A111" s="310"/>
      <c r="B111" s="313"/>
      <c r="C111" s="382"/>
      <c r="D111" s="298"/>
      <c r="E111" s="301"/>
      <c r="F111" s="382"/>
      <c r="G111" s="104" t="s">
        <v>21</v>
      </c>
      <c r="H111" s="76">
        <f>H124</f>
        <v>0</v>
      </c>
      <c r="I111" s="69">
        <f>I124</f>
        <v>0</v>
      </c>
      <c r="J111" s="69">
        <f t="shared" ref="J111:K112" si="56">J124</f>
        <v>0</v>
      </c>
      <c r="K111" s="69">
        <f t="shared" si="56"/>
        <v>0</v>
      </c>
      <c r="L111" s="68">
        <v>0</v>
      </c>
      <c r="M111" s="70">
        <f t="shared" si="54"/>
        <v>0</v>
      </c>
      <c r="N111" s="68">
        <v>0</v>
      </c>
      <c r="O111" s="70">
        <f t="shared" si="55"/>
        <v>0</v>
      </c>
      <c r="P111" s="322"/>
      <c r="Q111" s="322"/>
    </row>
    <row r="112" spans="1:17" ht="20.25" customHeight="1" x14ac:dyDescent="0.25">
      <c r="A112" s="310"/>
      <c r="B112" s="313"/>
      <c r="C112" s="382"/>
      <c r="D112" s="298"/>
      <c r="E112" s="301"/>
      <c r="F112" s="382"/>
      <c r="G112" s="104" t="s">
        <v>22</v>
      </c>
      <c r="H112" s="76">
        <f t="shared" ref="H112:K113" si="57">H125</f>
        <v>0</v>
      </c>
      <c r="I112" s="69">
        <f t="shared" si="57"/>
        <v>0</v>
      </c>
      <c r="J112" s="69">
        <f>J125</f>
        <v>0</v>
      </c>
      <c r="K112" s="69">
        <f t="shared" si="56"/>
        <v>0</v>
      </c>
      <c r="L112" s="68">
        <v>0</v>
      </c>
      <c r="M112" s="70">
        <f t="shared" si="54"/>
        <v>0</v>
      </c>
      <c r="N112" s="68">
        <v>0</v>
      </c>
      <c r="O112" s="70">
        <f t="shared" si="55"/>
        <v>0</v>
      </c>
      <c r="P112" s="322"/>
      <c r="Q112" s="322"/>
    </row>
    <row r="113" spans="1:17" ht="20.25" customHeight="1" x14ac:dyDescent="0.25">
      <c r="A113" s="310"/>
      <c r="B113" s="372"/>
      <c r="C113" s="383"/>
      <c r="D113" s="299"/>
      <c r="E113" s="302"/>
      <c r="F113" s="383"/>
      <c r="G113" s="104" t="s">
        <v>23</v>
      </c>
      <c r="H113" s="76">
        <f t="shared" si="57"/>
        <v>0</v>
      </c>
      <c r="I113" s="69">
        <f t="shared" si="57"/>
        <v>0</v>
      </c>
      <c r="J113" s="69">
        <f t="shared" si="57"/>
        <v>0</v>
      </c>
      <c r="K113" s="69">
        <f t="shared" si="57"/>
        <v>0</v>
      </c>
      <c r="L113" s="68">
        <v>0</v>
      </c>
      <c r="M113" s="70">
        <f t="shared" si="54"/>
        <v>0</v>
      </c>
      <c r="N113" s="68">
        <v>0</v>
      </c>
      <c r="O113" s="70">
        <f t="shared" si="55"/>
        <v>0</v>
      </c>
      <c r="P113" s="323"/>
      <c r="Q113" s="323"/>
    </row>
    <row r="114" spans="1:17" ht="23.25" customHeight="1" x14ac:dyDescent="0.25">
      <c r="A114" s="310"/>
      <c r="B114" s="312" t="s">
        <v>265</v>
      </c>
      <c r="C114" s="381" t="s">
        <v>19</v>
      </c>
      <c r="D114" s="297" t="s">
        <v>219</v>
      </c>
      <c r="E114" s="300" t="s">
        <v>219</v>
      </c>
      <c r="F114" s="381" t="s">
        <v>19</v>
      </c>
      <c r="G114" s="103" t="s">
        <v>20</v>
      </c>
      <c r="H114" s="92">
        <f>H115+H116+H117</f>
        <v>22668</v>
      </c>
      <c r="I114" s="93">
        <f>I115+I116+I117</f>
        <v>22668</v>
      </c>
      <c r="J114" s="105">
        <f>J115+J116+J117</f>
        <v>13589.5</v>
      </c>
      <c r="K114" s="105">
        <f>K115+K116+K117</f>
        <v>13589.5</v>
      </c>
      <c r="L114" s="53">
        <f t="shared" si="3"/>
        <v>59.950149991176993</v>
      </c>
      <c r="M114" s="192">
        <f t="shared" si="54"/>
        <v>-9078.5</v>
      </c>
      <c r="N114" s="53">
        <f t="shared" si="1"/>
        <v>59.950149991176993</v>
      </c>
      <c r="O114" s="192">
        <f t="shared" si="55"/>
        <v>-9078.5</v>
      </c>
      <c r="P114" s="321"/>
      <c r="Q114" s="321"/>
    </row>
    <row r="115" spans="1:17" ht="23.25" customHeight="1" x14ac:dyDescent="0.25">
      <c r="A115" s="310"/>
      <c r="B115" s="313"/>
      <c r="C115" s="382"/>
      <c r="D115" s="298"/>
      <c r="E115" s="301"/>
      <c r="F115" s="382"/>
      <c r="G115" s="104" t="s">
        <v>21</v>
      </c>
      <c r="H115" s="47">
        <f>H128</f>
        <v>453.4</v>
      </c>
      <c r="I115" s="162">
        <f>I128</f>
        <v>453.4</v>
      </c>
      <c r="J115" s="162">
        <f>J128</f>
        <v>203.4</v>
      </c>
      <c r="K115" s="162">
        <f>K128</f>
        <v>203.4</v>
      </c>
      <c r="L115" s="54">
        <f t="shared" ref="L115:L116" si="58">J115/H115*100</f>
        <v>44.861049845610943</v>
      </c>
      <c r="M115" s="64">
        <f t="shared" si="54"/>
        <v>-249.99999999999997</v>
      </c>
      <c r="N115" s="54">
        <f t="shared" ref="N115:N116" si="59">K115/H115*100</f>
        <v>44.861049845610943</v>
      </c>
      <c r="O115" s="64">
        <f t="shared" si="55"/>
        <v>-249.99999999999997</v>
      </c>
      <c r="P115" s="322"/>
      <c r="Q115" s="322"/>
    </row>
    <row r="116" spans="1:17" ht="23.25" customHeight="1" x14ac:dyDescent="0.25">
      <c r="A116" s="310"/>
      <c r="B116" s="313"/>
      <c r="C116" s="382"/>
      <c r="D116" s="298"/>
      <c r="E116" s="301"/>
      <c r="F116" s="382"/>
      <c r="G116" s="104" t="s">
        <v>22</v>
      </c>
      <c r="H116" s="47">
        <f t="shared" ref="H116:K117" si="60">H129</f>
        <v>22214.6</v>
      </c>
      <c r="I116" s="162">
        <f t="shared" si="60"/>
        <v>22214.6</v>
      </c>
      <c r="J116" s="162">
        <f t="shared" si="60"/>
        <v>13386.1</v>
      </c>
      <c r="K116" s="162">
        <f t="shared" si="60"/>
        <v>13386.1</v>
      </c>
      <c r="L116" s="54">
        <f t="shared" si="58"/>
        <v>60.258118534657392</v>
      </c>
      <c r="M116" s="64">
        <f t="shared" si="54"/>
        <v>-8828.4999999999982</v>
      </c>
      <c r="N116" s="54">
        <f t="shared" si="59"/>
        <v>60.258118534657392</v>
      </c>
      <c r="O116" s="64">
        <f t="shared" si="55"/>
        <v>-8828.4999999999982</v>
      </c>
      <c r="P116" s="322"/>
      <c r="Q116" s="322"/>
    </row>
    <row r="117" spans="1:17" ht="23.25" customHeight="1" x14ac:dyDescent="0.25">
      <c r="A117" s="371"/>
      <c r="B117" s="372"/>
      <c r="C117" s="383"/>
      <c r="D117" s="299"/>
      <c r="E117" s="302"/>
      <c r="F117" s="383"/>
      <c r="G117" s="104" t="s">
        <v>23</v>
      </c>
      <c r="H117" s="76">
        <f t="shared" si="60"/>
        <v>0</v>
      </c>
      <c r="I117" s="69">
        <f t="shared" si="60"/>
        <v>0</v>
      </c>
      <c r="J117" s="69">
        <f t="shared" si="60"/>
        <v>0</v>
      </c>
      <c r="K117" s="69">
        <f t="shared" si="60"/>
        <v>0</v>
      </c>
      <c r="L117" s="68">
        <v>0</v>
      </c>
      <c r="M117" s="70">
        <v>0</v>
      </c>
      <c r="N117" s="68">
        <v>0</v>
      </c>
      <c r="O117" s="70">
        <v>0</v>
      </c>
      <c r="P117" s="323"/>
      <c r="Q117" s="323"/>
    </row>
    <row r="118" spans="1:17" ht="26.25" customHeight="1" x14ac:dyDescent="0.25">
      <c r="A118" s="309" t="s">
        <v>38</v>
      </c>
      <c r="B118" s="295" t="s">
        <v>95</v>
      </c>
      <c r="C118" s="296" t="s">
        <v>19</v>
      </c>
      <c r="D118" s="297">
        <v>44197</v>
      </c>
      <c r="E118" s="300">
        <v>44531</v>
      </c>
      <c r="F118" s="376" t="s">
        <v>475</v>
      </c>
      <c r="G118" s="30" t="s">
        <v>20</v>
      </c>
      <c r="H118" s="46">
        <f>H119+H120+H121</f>
        <v>39741.5</v>
      </c>
      <c r="I118" s="25">
        <f>I119+I120+I121</f>
        <v>39741.5</v>
      </c>
      <c r="J118" s="2">
        <f>J119+J120+J121</f>
        <v>24451.600000000002</v>
      </c>
      <c r="K118" s="2">
        <f>K119+K120+K121</f>
        <v>24451.600000000002</v>
      </c>
      <c r="L118" s="53">
        <f t="shared" si="3"/>
        <v>61.526615754312253</v>
      </c>
      <c r="M118" s="61">
        <f t="shared" si="0"/>
        <v>-15289.899999999998</v>
      </c>
      <c r="N118" s="53">
        <f t="shared" si="1"/>
        <v>61.526615754312253</v>
      </c>
      <c r="O118" s="61">
        <f t="shared" si="2"/>
        <v>-15289.899999999998</v>
      </c>
      <c r="P118" s="324"/>
      <c r="Q118" s="324"/>
    </row>
    <row r="119" spans="1:17" ht="20.25" customHeight="1" x14ac:dyDescent="0.25">
      <c r="A119" s="310"/>
      <c r="B119" s="295"/>
      <c r="C119" s="296"/>
      <c r="D119" s="298"/>
      <c r="E119" s="301"/>
      <c r="F119" s="315"/>
      <c r="G119" s="160" t="s">
        <v>21</v>
      </c>
      <c r="H119" s="163">
        <v>4242.3999999999996</v>
      </c>
      <c r="I119" s="164">
        <v>4242.3999999999996</v>
      </c>
      <c r="J119" s="165">
        <v>3894.9</v>
      </c>
      <c r="K119" s="166">
        <v>3894.9</v>
      </c>
      <c r="L119" s="54">
        <f t="shared" ref="L119" si="61">J119/H119*100</f>
        <v>91.808881765038663</v>
      </c>
      <c r="M119" s="64">
        <f t="shared" ref="M119" si="62">J119-H119</f>
        <v>-347.49999999999955</v>
      </c>
      <c r="N119" s="54">
        <f t="shared" si="1"/>
        <v>91.808881765038663</v>
      </c>
      <c r="O119" s="64">
        <f t="shared" si="2"/>
        <v>-347.49999999999955</v>
      </c>
      <c r="P119" s="325"/>
      <c r="Q119" s="325"/>
    </row>
    <row r="120" spans="1:17" ht="20.25" customHeight="1" x14ac:dyDescent="0.25">
      <c r="A120" s="310"/>
      <c r="B120" s="295"/>
      <c r="C120" s="296"/>
      <c r="D120" s="298"/>
      <c r="E120" s="301"/>
      <c r="F120" s="315"/>
      <c r="G120" s="160" t="s">
        <v>22</v>
      </c>
      <c r="H120" s="163">
        <v>35499.1</v>
      </c>
      <c r="I120" s="164">
        <v>35499.1</v>
      </c>
      <c r="J120" s="165">
        <v>20556.7</v>
      </c>
      <c r="K120" s="166">
        <v>20556.7</v>
      </c>
      <c r="L120" s="54">
        <f t="shared" si="3"/>
        <v>57.907665264753192</v>
      </c>
      <c r="M120" s="64">
        <f t="shared" si="0"/>
        <v>-14942.399999999998</v>
      </c>
      <c r="N120" s="54">
        <f t="shared" si="1"/>
        <v>57.907665264753192</v>
      </c>
      <c r="O120" s="64">
        <f t="shared" si="2"/>
        <v>-14942.399999999998</v>
      </c>
      <c r="P120" s="325"/>
      <c r="Q120" s="325"/>
    </row>
    <row r="121" spans="1:17" ht="20.25" customHeight="1" x14ac:dyDescent="0.25">
      <c r="A121" s="310"/>
      <c r="B121" s="295"/>
      <c r="C121" s="296"/>
      <c r="D121" s="299"/>
      <c r="E121" s="302"/>
      <c r="F121" s="377"/>
      <c r="G121" s="160" t="s">
        <v>23</v>
      </c>
      <c r="H121" s="131">
        <v>0</v>
      </c>
      <c r="I121" s="132">
        <v>0</v>
      </c>
      <c r="J121" s="133">
        <v>0</v>
      </c>
      <c r="K121" s="133">
        <v>0</v>
      </c>
      <c r="L121" s="97">
        <v>0</v>
      </c>
      <c r="M121" s="98">
        <f t="shared" si="0"/>
        <v>0</v>
      </c>
      <c r="N121" s="97">
        <v>0</v>
      </c>
      <c r="O121" s="98">
        <f t="shared" si="2"/>
        <v>0</v>
      </c>
      <c r="P121" s="325"/>
      <c r="Q121" s="325"/>
    </row>
    <row r="122" spans="1:17" ht="13.5" customHeight="1" x14ac:dyDescent="0.25">
      <c r="A122" s="310"/>
      <c r="B122" s="416" t="s">
        <v>182</v>
      </c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8"/>
    </row>
    <row r="123" spans="1:17" ht="28.5" customHeight="1" x14ac:dyDescent="0.25">
      <c r="A123" s="310"/>
      <c r="B123" s="312" t="s">
        <v>183</v>
      </c>
      <c r="C123" s="381" t="s">
        <v>19</v>
      </c>
      <c r="D123" s="297" t="s">
        <v>19</v>
      </c>
      <c r="E123" s="300" t="s">
        <v>19</v>
      </c>
      <c r="F123" s="381" t="s">
        <v>19</v>
      </c>
      <c r="G123" s="103" t="s">
        <v>20</v>
      </c>
      <c r="H123" s="74">
        <f>H124+H125+H126</f>
        <v>0</v>
      </c>
      <c r="I123" s="66">
        <f>I124+I125+I126</f>
        <v>0</v>
      </c>
      <c r="J123" s="75">
        <f>J124+J125+J126</f>
        <v>0</v>
      </c>
      <c r="K123" s="75">
        <f>K124+K125+K126</f>
        <v>0</v>
      </c>
      <c r="L123" s="65">
        <v>0</v>
      </c>
      <c r="M123" s="67">
        <f t="shared" ref="M123" si="63">J123-H123</f>
        <v>0</v>
      </c>
      <c r="N123" s="65">
        <v>0</v>
      </c>
      <c r="O123" s="67">
        <f t="shared" ref="O123" si="64">K123-H123</f>
        <v>0</v>
      </c>
      <c r="P123" s="321"/>
      <c r="Q123" s="321"/>
    </row>
    <row r="124" spans="1:17" ht="19.5" customHeight="1" x14ac:dyDescent="0.25">
      <c r="A124" s="310"/>
      <c r="B124" s="313"/>
      <c r="C124" s="382"/>
      <c r="D124" s="298"/>
      <c r="E124" s="301"/>
      <c r="F124" s="382"/>
      <c r="G124" s="104" t="s">
        <v>21</v>
      </c>
      <c r="H124" s="76">
        <v>0</v>
      </c>
      <c r="I124" s="69">
        <v>0</v>
      </c>
      <c r="J124" s="69">
        <v>0</v>
      </c>
      <c r="K124" s="69">
        <v>0</v>
      </c>
      <c r="L124" s="68">
        <v>0</v>
      </c>
      <c r="M124" s="70">
        <v>0</v>
      </c>
      <c r="N124" s="68">
        <v>0</v>
      </c>
      <c r="O124" s="70">
        <v>0</v>
      </c>
      <c r="P124" s="322"/>
      <c r="Q124" s="322"/>
    </row>
    <row r="125" spans="1:17" ht="19.5" customHeight="1" x14ac:dyDescent="0.25">
      <c r="A125" s="310"/>
      <c r="B125" s="313"/>
      <c r="C125" s="382"/>
      <c r="D125" s="298"/>
      <c r="E125" s="301"/>
      <c r="F125" s="382"/>
      <c r="G125" s="104" t="s">
        <v>22</v>
      </c>
      <c r="H125" s="76">
        <v>0</v>
      </c>
      <c r="I125" s="69">
        <v>0</v>
      </c>
      <c r="J125" s="69">
        <v>0</v>
      </c>
      <c r="K125" s="69">
        <v>0</v>
      </c>
      <c r="L125" s="68">
        <v>0</v>
      </c>
      <c r="M125" s="70">
        <v>0</v>
      </c>
      <c r="N125" s="68">
        <v>0</v>
      </c>
      <c r="O125" s="70">
        <v>0</v>
      </c>
      <c r="P125" s="322"/>
      <c r="Q125" s="322"/>
    </row>
    <row r="126" spans="1:17" ht="19.5" customHeight="1" x14ac:dyDescent="0.25">
      <c r="A126" s="310"/>
      <c r="B126" s="372"/>
      <c r="C126" s="383"/>
      <c r="D126" s="299"/>
      <c r="E126" s="302"/>
      <c r="F126" s="383"/>
      <c r="G126" s="104" t="s">
        <v>23</v>
      </c>
      <c r="H126" s="76">
        <v>0</v>
      </c>
      <c r="I126" s="69">
        <v>0</v>
      </c>
      <c r="J126" s="69">
        <v>0</v>
      </c>
      <c r="K126" s="69">
        <v>0</v>
      </c>
      <c r="L126" s="68">
        <v>0</v>
      </c>
      <c r="M126" s="70">
        <v>0</v>
      </c>
      <c r="N126" s="68">
        <v>0</v>
      </c>
      <c r="O126" s="70">
        <v>0</v>
      </c>
      <c r="P126" s="323"/>
      <c r="Q126" s="323"/>
    </row>
    <row r="127" spans="1:17" ht="29.25" customHeight="1" x14ac:dyDescent="0.25">
      <c r="A127" s="310"/>
      <c r="B127" s="312" t="s">
        <v>265</v>
      </c>
      <c r="C127" s="381" t="s">
        <v>19</v>
      </c>
      <c r="D127" s="297">
        <v>44197</v>
      </c>
      <c r="E127" s="300">
        <v>44531</v>
      </c>
      <c r="F127" s="381" t="s">
        <v>19</v>
      </c>
      <c r="G127" s="103" t="s">
        <v>20</v>
      </c>
      <c r="H127" s="92">
        <f>H128+H129+H130</f>
        <v>22668</v>
      </c>
      <c r="I127" s="93">
        <f>I128+I129+I130</f>
        <v>22668</v>
      </c>
      <c r="J127" s="105">
        <f>J128+J129+J130</f>
        <v>13589.5</v>
      </c>
      <c r="K127" s="105">
        <f>K128+K129+K130</f>
        <v>13589.5</v>
      </c>
      <c r="L127" s="53">
        <f t="shared" si="3"/>
        <v>59.950149991176993</v>
      </c>
      <c r="M127" s="192">
        <f t="shared" ref="M127:M128" si="65">J127-H127</f>
        <v>-9078.5</v>
      </c>
      <c r="N127" s="53">
        <f t="shared" si="1"/>
        <v>59.950149991176993</v>
      </c>
      <c r="O127" s="192">
        <f t="shared" ref="O127:O128" si="66">K127-H127</f>
        <v>-9078.5</v>
      </c>
      <c r="P127" s="321"/>
      <c r="Q127" s="321"/>
    </row>
    <row r="128" spans="1:17" ht="23.25" customHeight="1" x14ac:dyDescent="0.25">
      <c r="A128" s="310"/>
      <c r="B128" s="313"/>
      <c r="C128" s="382"/>
      <c r="D128" s="298"/>
      <c r="E128" s="301"/>
      <c r="F128" s="382"/>
      <c r="G128" s="104" t="s">
        <v>21</v>
      </c>
      <c r="H128" s="167">
        <v>453.4</v>
      </c>
      <c r="I128" s="168">
        <v>453.4</v>
      </c>
      <c r="J128" s="168">
        <v>203.4</v>
      </c>
      <c r="K128" s="168">
        <v>203.4</v>
      </c>
      <c r="L128" s="54">
        <f t="shared" ref="L128" si="67">J128/H128*100</f>
        <v>44.861049845610943</v>
      </c>
      <c r="M128" s="64">
        <f t="shared" si="65"/>
        <v>-249.99999999999997</v>
      </c>
      <c r="N128" s="54">
        <f t="shared" ref="N128" si="68">K128/H128*100</f>
        <v>44.861049845610943</v>
      </c>
      <c r="O128" s="64">
        <f t="shared" si="66"/>
        <v>-249.99999999999997</v>
      </c>
      <c r="P128" s="322"/>
      <c r="Q128" s="322"/>
    </row>
    <row r="129" spans="1:17" ht="23.25" customHeight="1" x14ac:dyDescent="0.25">
      <c r="A129" s="310"/>
      <c r="B129" s="313"/>
      <c r="C129" s="382"/>
      <c r="D129" s="298"/>
      <c r="E129" s="301"/>
      <c r="F129" s="382"/>
      <c r="G129" s="104" t="s">
        <v>22</v>
      </c>
      <c r="H129" s="167">
        <v>22214.6</v>
      </c>
      <c r="I129" s="168">
        <v>22214.6</v>
      </c>
      <c r="J129" s="168">
        <v>13386.1</v>
      </c>
      <c r="K129" s="168">
        <v>13386.1</v>
      </c>
      <c r="L129" s="54">
        <f t="shared" ref="L129" si="69">J129/H129*100</f>
        <v>60.258118534657392</v>
      </c>
      <c r="M129" s="64">
        <f t="shared" ref="M129" si="70">J129-H129</f>
        <v>-8828.4999999999982</v>
      </c>
      <c r="N129" s="54">
        <f t="shared" ref="N129" si="71">K129/H129*100</f>
        <v>60.258118534657392</v>
      </c>
      <c r="O129" s="64">
        <f t="shared" ref="O129" si="72">K129-H129</f>
        <v>-8828.4999999999982</v>
      </c>
      <c r="P129" s="322"/>
      <c r="Q129" s="322"/>
    </row>
    <row r="130" spans="1:17" ht="23.25" customHeight="1" x14ac:dyDescent="0.25">
      <c r="A130" s="371"/>
      <c r="B130" s="372"/>
      <c r="C130" s="383"/>
      <c r="D130" s="299"/>
      <c r="E130" s="302"/>
      <c r="F130" s="383"/>
      <c r="G130" s="104" t="s">
        <v>23</v>
      </c>
      <c r="H130" s="76">
        <v>0</v>
      </c>
      <c r="I130" s="69">
        <v>0</v>
      </c>
      <c r="J130" s="69">
        <v>0</v>
      </c>
      <c r="K130" s="69">
        <v>0</v>
      </c>
      <c r="L130" s="68">
        <v>0</v>
      </c>
      <c r="M130" s="70">
        <v>0</v>
      </c>
      <c r="N130" s="68">
        <v>0</v>
      </c>
      <c r="O130" s="70">
        <v>0</v>
      </c>
      <c r="P130" s="323"/>
      <c r="Q130" s="323"/>
    </row>
    <row r="131" spans="1:17" ht="43.5" customHeight="1" x14ac:dyDescent="0.25">
      <c r="A131" s="371" t="s">
        <v>83</v>
      </c>
      <c r="B131" s="285" t="s">
        <v>233</v>
      </c>
      <c r="C131" s="438" t="s">
        <v>19</v>
      </c>
      <c r="D131" s="297" t="s">
        <v>219</v>
      </c>
      <c r="E131" s="458" t="s">
        <v>219</v>
      </c>
      <c r="F131" s="228" t="s">
        <v>19</v>
      </c>
      <c r="G131" s="103" t="s">
        <v>20</v>
      </c>
      <c r="H131" s="74">
        <f>H132+H133+H134</f>
        <v>0</v>
      </c>
      <c r="I131" s="66">
        <f>I132+I133+I134</f>
        <v>0</v>
      </c>
      <c r="J131" s="75">
        <f>J132+J133+J134</f>
        <v>0</v>
      </c>
      <c r="K131" s="75">
        <f>K132+K133+K134</f>
        <v>0</v>
      </c>
      <c r="L131" s="65">
        <v>0</v>
      </c>
      <c r="M131" s="197">
        <f t="shared" ref="M131:M132" si="73">J131-H131</f>
        <v>0</v>
      </c>
      <c r="N131" s="65">
        <v>0</v>
      </c>
      <c r="O131" s="197">
        <f t="shared" ref="O131:O132" si="74">K131-H131</f>
        <v>0</v>
      </c>
      <c r="P131" s="325"/>
      <c r="Q131" s="325"/>
    </row>
    <row r="132" spans="1:17" ht="30" customHeight="1" x14ac:dyDescent="0.25">
      <c r="A132" s="294"/>
      <c r="B132" s="295"/>
      <c r="C132" s="296"/>
      <c r="D132" s="298"/>
      <c r="E132" s="459"/>
      <c r="F132" s="229"/>
      <c r="G132" s="104" t="s">
        <v>21</v>
      </c>
      <c r="H132" s="76">
        <v>0</v>
      </c>
      <c r="I132" s="69">
        <v>0</v>
      </c>
      <c r="J132" s="77">
        <v>0</v>
      </c>
      <c r="K132" s="70">
        <v>0</v>
      </c>
      <c r="L132" s="68">
        <v>0</v>
      </c>
      <c r="M132" s="70">
        <f t="shared" si="73"/>
        <v>0</v>
      </c>
      <c r="N132" s="68">
        <v>0</v>
      </c>
      <c r="O132" s="70">
        <f t="shared" si="74"/>
        <v>0</v>
      </c>
      <c r="P132" s="325"/>
      <c r="Q132" s="325"/>
    </row>
    <row r="133" spans="1:17" ht="30" customHeight="1" x14ac:dyDescent="0.25">
      <c r="A133" s="294"/>
      <c r="B133" s="295"/>
      <c r="C133" s="296"/>
      <c r="D133" s="298"/>
      <c r="E133" s="459"/>
      <c r="F133" s="229"/>
      <c r="G133" s="104" t="s">
        <v>22</v>
      </c>
      <c r="H133" s="76">
        <v>0</v>
      </c>
      <c r="I133" s="69">
        <v>0</v>
      </c>
      <c r="J133" s="77">
        <v>0</v>
      </c>
      <c r="K133" s="70">
        <v>0</v>
      </c>
      <c r="L133" s="68">
        <v>0</v>
      </c>
      <c r="M133" s="70">
        <v>0</v>
      </c>
      <c r="N133" s="68">
        <v>0</v>
      </c>
      <c r="O133" s="70">
        <v>0</v>
      </c>
      <c r="P133" s="325"/>
      <c r="Q133" s="325"/>
    </row>
    <row r="134" spans="1:17" ht="30" customHeight="1" thickBot="1" x14ac:dyDescent="0.3">
      <c r="A134" s="294"/>
      <c r="B134" s="295"/>
      <c r="C134" s="296"/>
      <c r="D134" s="299"/>
      <c r="E134" s="460"/>
      <c r="F134" s="286"/>
      <c r="G134" s="104" t="s">
        <v>23</v>
      </c>
      <c r="H134" s="78">
        <v>0</v>
      </c>
      <c r="I134" s="63">
        <v>0</v>
      </c>
      <c r="J134" s="71">
        <v>0</v>
      </c>
      <c r="K134" s="71">
        <v>0</v>
      </c>
      <c r="L134" s="62">
        <v>0</v>
      </c>
      <c r="M134" s="64">
        <v>0</v>
      </c>
      <c r="N134" s="62">
        <v>0</v>
      </c>
      <c r="O134" s="64">
        <v>0</v>
      </c>
      <c r="P134" s="325"/>
      <c r="Q134" s="325"/>
    </row>
    <row r="135" spans="1:17" ht="25.5" hidden="1" customHeight="1" x14ac:dyDescent="0.25">
      <c r="A135" s="425" t="s">
        <v>255</v>
      </c>
      <c r="B135" s="426" t="s">
        <v>266</v>
      </c>
      <c r="C135" s="405" t="s">
        <v>19</v>
      </c>
      <c r="D135" s="270" t="s">
        <v>19</v>
      </c>
      <c r="E135" s="406" t="s">
        <v>19</v>
      </c>
      <c r="F135" s="410" t="s">
        <v>19</v>
      </c>
      <c r="G135" s="30" t="s">
        <v>20</v>
      </c>
      <c r="H135" s="46">
        <f>H136+H137+H138</f>
        <v>0</v>
      </c>
      <c r="I135" s="25">
        <f>I136+I137+I138</f>
        <v>0</v>
      </c>
      <c r="J135" s="2">
        <f>J136+J137+J138</f>
        <v>0</v>
      </c>
      <c r="K135" s="2">
        <f>K136+K137+K138</f>
        <v>0</v>
      </c>
      <c r="L135" s="53" t="e">
        <f t="shared" ref="L135:L137" si="75">J135/H135*100</f>
        <v>#DIV/0!</v>
      </c>
      <c r="M135" s="192">
        <f t="shared" ref="M135:M146" si="76">J135-H135</f>
        <v>0</v>
      </c>
      <c r="N135" s="53" t="e">
        <f t="shared" ref="N135:N137" si="77">K135/H135*100</f>
        <v>#DIV/0!</v>
      </c>
      <c r="O135" s="192">
        <f t="shared" ref="O135:O146" si="78">K135-H135</f>
        <v>0</v>
      </c>
      <c r="P135" s="279"/>
      <c r="Q135" s="279"/>
    </row>
    <row r="136" spans="1:17" ht="18.75" hidden="1" customHeight="1" x14ac:dyDescent="0.25">
      <c r="A136" s="425"/>
      <c r="B136" s="426"/>
      <c r="C136" s="405"/>
      <c r="D136" s="271"/>
      <c r="E136" s="407"/>
      <c r="F136" s="410"/>
      <c r="G136" s="160" t="s">
        <v>21</v>
      </c>
      <c r="H136" s="47">
        <f>H140</f>
        <v>0</v>
      </c>
      <c r="I136" s="26">
        <f>I140</f>
        <v>0</v>
      </c>
      <c r="J136" s="3">
        <f>J140</f>
        <v>0</v>
      </c>
      <c r="K136" s="12">
        <f>K140</f>
        <v>0</v>
      </c>
      <c r="L136" s="54" t="e">
        <f t="shared" si="75"/>
        <v>#DIV/0!</v>
      </c>
      <c r="M136" s="64">
        <f t="shared" si="76"/>
        <v>0</v>
      </c>
      <c r="N136" s="54" t="e">
        <f t="shared" si="77"/>
        <v>#DIV/0!</v>
      </c>
      <c r="O136" s="64">
        <f t="shared" si="78"/>
        <v>0</v>
      </c>
      <c r="P136" s="280"/>
      <c r="Q136" s="280"/>
    </row>
    <row r="137" spans="1:17" ht="18.75" hidden="1" customHeight="1" x14ac:dyDescent="0.25">
      <c r="A137" s="425"/>
      <c r="B137" s="426"/>
      <c r="C137" s="405"/>
      <c r="D137" s="271"/>
      <c r="E137" s="407"/>
      <c r="F137" s="410"/>
      <c r="G137" s="160" t="s">
        <v>22</v>
      </c>
      <c r="H137" s="47">
        <f t="shared" ref="H137:K138" si="79">H141</f>
        <v>0</v>
      </c>
      <c r="I137" s="26">
        <f t="shared" si="79"/>
        <v>0</v>
      </c>
      <c r="J137" s="3">
        <f t="shared" si="79"/>
        <v>0</v>
      </c>
      <c r="K137" s="12">
        <f t="shared" si="79"/>
        <v>0</v>
      </c>
      <c r="L137" s="54" t="e">
        <f t="shared" si="75"/>
        <v>#DIV/0!</v>
      </c>
      <c r="M137" s="64">
        <f t="shared" si="76"/>
        <v>0</v>
      </c>
      <c r="N137" s="54" t="e">
        <f t="shared" si="77"/>
        <v>#DIV/0!</v>
      </c>
      <c r="O137" s="64">
        <f t="shared" si="78"/>
        <v>0</v>
      </c>
      <c r="P137" s="280"/>
      <c r="Q137" s="280"/>
    </row>
    <row r="138" spans="1:17" ht="18.75" hidden="1" customHeight="1" x14ac:dyDescent="0.25">
      <c r="A138" s="425"/>
      <c r="B138" s="426"/>
      <c r="C138" s="405"/>
      <c r="D138" s="272"/>
      <c r="E138" s="408"/>
      <c r="F138" s="411"/>
      <c r="G138" s="160" t="s">
        <v>23</v>
      </c>
      <c r="H138" s="78">
        <f t="shared" si="79"/>
        <v>0</v>
      </c>
      <c r="I138" s="63">
        <f t="shared" si="79"/>
        <v>0</v>
      </c>
      <c r="J138" s="71">
        <f t="shared" si="79"/>
        <v>0</v>
      </c>
      <c r="K138" s="64">
        <f t="shared" si="79"/>
        <v>0</v>
      </c>
      <c r="L138" s="97">
        <v>0</v>
      </c>
      <c r="M138" s="98">
        <f t="shared" si="76"/>
        <v>0</v>
      </c>
      <c r="N138" s="97">
        <v>0</v>
      </c>
      <c r="O138" s="98">
        <f t="shared" si="78"/>
        <v>0</v>
      </c>
      <c r="P138" s="281"/>
      <c r="Q138" s="281"/>
    </row>
    <row r="139" spans="1:17" ht="26.25" hidden="1" customHeight="1" x14ac:dyDescent="0.25">
      <c r="A139" s="309" t="s">
        <v>256</v>
      </c>
      <c r="B139" s="295" t="s">
        <v>267</v>
      </c>
      <c r="C139" s="296" t="s">
        <v>19</v>
      </c>
      <c r="D139" s="287" t="s">
        <v>19</v>
      </c>
      <c r="E139" s="412" t="s">
        <v>19</v>
      </c>
      <c r="F139" s="413" t="s">
        <v>19</v>
      </c>
      <c r="G139" s="30" t="s">
        <v>20</v>
      </c>
      <c r="H139" s="48">
        <f>H140+H141+H142</f>
        <v>0</v>
      </c>
      <c r="I139" s="28">
        <f>I140+I141+I142</f>
        <v>0</v>
      </c>
      <c r="J139" s="13">
        <f>J140+J141+J142</f>
        <v>0</v>
      </c>
      <c r="K139" s="13">
        <f>K140+K141+K142</f>
        <v>0</v>
      </c>
      <c r="L139" s="57" t="e">
        <f t="shared" ref="L139:L141" si="80">J139/H139*100</f>
        <v>#DIV/0!</v>
      </c>
      <c r="M139" s="192">
        <f t="shared" si="76"/>
        <v>0</v>
      </c>
      <c r="N139" s="57" t="e">
        <f t="shared" ref="N139:N141" si="81">K139/H139*100</f>
        <v>#DIV/0!</v>
      </c>
      <c r="O139" s="192">
        <f t="shared" si="78"/>
        <v>0</v>
      </c>
      <c r="P139" s="280"/>
      <c r="Q139" s="280"/>
    </row>
    <row r="140" spans="1:17" ht="18.75" hidden="1" customHeight="1" x14ac:dyDescent="0.25">
      <c r="A140" s="310"/>
      <c r="B140" s="295"/>
      <c r="C140" s="296"/>
      <c r="D140" s="232"/>
      <c r="E140" s="390"/>
      <c r="F140" s="414"/>
      <c r="G140" s="160" t="s">
        <v>21</v>
      </c>
      <c r="H140" s="47">
        <f>H144</f>
        <v>0</v>
      </c>
      <c r="I140" s="26">
        <f>I144</f>
        <v>0</v>
      </c>
      <c r="J140" s="26">
        <f>J144</f>
        <v>0</v>
      </c>
      <c r="K140" s="26">
        <f>K144</f>
        <v>0</v>
      </c>
      <c r="L140" s="54" t="e">
        <f t="shared" si="80"/>
        <v>#DIV/0!</v>
      </c>
      <c r="M140" s="64">
        <f t="shared" si="76"/>
        <v>0</v>
      </c>
      <c r="N140" s="54" t="e">
        <f t="shared" si="81"/>
        <v>#DIV/0!</v>
      </c>
      <c r="O140" s="64">
        <f t="shared" si="78"/>
        <v>0</v>
      </c>
      <c r="P140" s="280"/>
      <c r="Q140" s="280"/>
    </row>
    <row r="141" spans="1:17" ht="18.75" hidden="1" customHeight="1" x14ac:dyDescent="0.25">
      <c r="A141" s="310"/>
      <c r="B141" s="295"/>
      <c r="C141" s="296"/>
      <c r="D141" s="232"/>
      <c r="E141" s="390"/>
      <c r="F141" s="414"/>
      <c r="G141" s="160" t="s">
        <v>22</v>
      </c>
      <c r="H141" s="47">
        <f t="shared" ref="H141:I142" si="82">H145</f>
        <v>0</v>
      </c>
      <c r="I141" s="26">
        <f t="shared" si="82"/>
        <v>0</v>
      </c>
      <c r="J141" s="26">
        <f>J145</f>
        <v>0</v>
      </c>
      <c r="K141" s="26">
        <f t="shared" ref="K141:K142" si="83">K145</f>
        <v>0</v>
      </c>
      <c r="L141" s="54" t="e">
        <f t="shared" si="80"/>
        <v>#DIV/0!</v>
      </c>
      <c r="M141" s="64">
        <f t="shared" si="76"/>
        <v>0</v>
      </c>
      <c r="N141" s="54" t="e">
        <f t="shared" si="81"/>
        <v>#DIV/0!</v>
      </c>
      <c r="O141" s="64">
        <f t="shared" si="78"/>
        <v>0</v>
      </c>
      <c r="P141" s="280"/>
      <c r="Q141" s="280"/>
    </row>
    <row r="142" spans="1:17" ht="18.75" hidden="1" customHeight="1" thickBot="1" x14ac:dyDescent="0.3">
      <c r="A142" s="371"/>
      <c r="B142" s="295"/>
      <c r="C142" s="296"/>
      <c r="D142" s="288"/>
      <c r="E142" s="391"/>
      <c r="F142" s="415"/>
      <c r="G142" s="160" t="s">
        <v>23</v>
      </c>
      <c r="H142" s="78">
        <f t="shared" si="82"/>
        <v>0</v>
      </c>
      <c r="I142" s="63">
        <f t="shared" si="82"/>
        <v>0</v>
      </c>
      <c r="J142" s="63">
        <f>J146</f>
        <v>0</v>
      </c>
      <c r="K142" s="63">
        <f t="shared" si="83"/>
        <v>0</v>
      </c>
      <c r="L142" s="97">
        <v>0</v>
      </c>
      <c r="M142" s="98">
        <f t="shared" si="76"/>
        <v>0</v>
      </c>
      <c r="N142" s="97">
        <v>0</v>
      </c>
      <c r="O142" s="98">
        <f t="shared" si="78"/>
        <v>0</v>
      </c>
      <c r="P142" s="280"/>
      <c r="Q142" s="280"/>
    </row>
    <row r="143" spans="1:17" ht="59.25" hidden="1" customHeight="1" x14ac:dyDescent="0.25">
      <c r="A143" s="309" t="s">
        <v>257</v>
      </c>
      <c r="B143" s="295" t="s">
        <v>268</v>
      </c>
      <c r="C143" s="296" t="s">
        <v>19</v>
      </c>
      <c r="D143" s="297">
        <v>43891</v>
      </c>
      <c r="E143" s="300">
        <v>44013</v>
      </c>
      <c r="F143" s="348" t="s">
        <v>269</v>
      </c>
      <c r="G143" s="30" t="s">
        <v>20</v>
      </c>
      <c r="H143" s="46">
        <f>H144+H145+H146</f>
        <v>0</v>
      </c>
      <c r="I143" s="25">
        <f>I144+I145+I146</f>
        <v>0</v>
      </c>
      <c r="J143" s="2">
        <f>J144+J145+J146</f>
        <v>0</v>
      </c>
      <c r="K143" s="2">
        <f>K144+K145+K146</f>
        <v>0</v>
      </c>
      <c r="L143" s="53" t="e">
        <f t="shared" ref="L143:L145" si="84">J143/H143*100</f>
        <v>#DIV/0!</v>
      </c>
      <c r="M143" s="61">
        <f t="shared" si="76"/>
        <v>0</v>
      </c>
      <c r="N143" s="53" t="e">
        <f t="shared" ref="N143:N145" si="85">K143/H143*100</f>
        <v>#DIV/0!</v>
      </c>
      <c r="O143" s="61">
        <f t="shared" si="78"/>
        <v>0</v>
      </c>
      <c r="P143" s="339"/>
      <c r="Q143" s="339" t="s">
        <v>270</v>
      </c>
    </row>
    <row r="144" spans="1:17" ht="39.75" hidden="1" customHeight="1" x14ac:dyDescent="0.25">
      <c r="A144" s="310"/>
      <c r="B144" s="295"/>
      <c r="C144" s="296"/>
      <c r="D144" s="298"/>
      <c r="E144" s="301"/>
      <c r="F144" s="349"/>
      <c r="G144" s="193" t="s">
        <v>21</v>
      </c>
      <c r="H144" s="163"/>
      <c r="I144" s="164"/>
      <c r="J144" s="165"/>
      <c r="K144" s="166"/>
      <c r="L144" s="54" t="e">
        <f t="shared" si="84"/>
        <v>#DIV/0!</v>
      </c>
      <c r="M144" s="64">
        <f t="shared" si="76"/>
        <v>0</v>
      </c>
      <c r="N144" s="54" t="e">
        <f t="shared" si="85"/>
        <v>#DIV/0!</v>
      </c>
      <c r="O144" s="64">
        <f t="shared" si="78"/>
        <v>0</v>
      </c>
      <c r="P144" s="340"/>
      <c r="Q144" s="340"/>
    </row>
    <row r="145" spans="1:17" ht="39.75" hidden="1" customHeight="1" x14ac:dyDescent="0.25">
      <c r="A145" s="310"/>
      <c r="B145" s="295"/>
      <c r="C145" s="296"/>
      <c r="D145" s="298"/>
      <c r="E145" s="301"/>
      <c r="F145" s="349"/>
      <c r="G145" s="193" t="s">
        <v>22</v>
      </c>
      <c r="H145" s="163"/>
      <c r="I145" s="164"/>
      <c r="J145" s="165"/>
      <c r="K145" s="166"/>
      <c r="L145" s="54" t="e">
        <f t="shared" si="84"/>
        <v>#DIV/0!</v>
      </c>
      <c r="M145" s="64">
        <f t="shared" si="76"/>
        <v>0</v>
      </c>
      <c r="N145" s="54" t="e">
        <f t="shared" si="85"/>
        <v>#DIV/0!</v>
      </c>
      <c r="O145" s="64">
        <f t="shared" si="78"/>
        <v>0</v>
      </c>
      <c r="P145" s="340"/>
      <c r="Q145" s="340"/>
    </row>
    <row r="146" spans="1:17" ht="39.75" hidden="1" customHeight="1" thickBot="1" x14ac:dyDescent="0.3">
      <c r="A146" s="311"/>
      <c r="B146" s="437"/>
      <c r="C146" s="439"/>
      <c r="D146" s="457"/>
      <c r="E146" s="498"/>
      <c r="F146" s="499"/>
      <c r="G146" s="150" t="s">
        <v>23</v>
      </c>
      <c r="H146" s="206">
        <v>0</v>
      </c>
      <c r="I146" s="207">
        <v>0</v>
      </c>
      <c r="J146" s="208">
        <v>0</v>
      </c>
      <c r="K146" s="208">
        <v>0</v>
      </c>
      <c r="L146" s="209">
        <v>0</v>
      </c>
      <c r="M146" s="210">
        <f t="shared" si="76"/>
        <v>0</v>
      </c>
      <c r="N146" s="209">
        <v>0</v>
      </c>
      <c r="O146" s="210">
        <f t="shared" si="78"/>
        <v>0</v>
      </c>
      <c r="P146" s="341"/>
      <c r="Q146" s="341"/>
    </row>
    <row r="147" spans="1:17" ht="24.75" customHeight="1" x14ac:dyDescent="0.25">
      <c r="A147" s="243" t="s">
        <v>39</v>
      </c>
      <c r="B147" s="245" t="s">
        <v>40</v>
      </c>
      <c r="C147" s="247" t="s">
        <v>452</v>
      </c>
      <c r="D147" s="249" t="s">
        <v>19</v>
      </c>
      <c r="E147" s="252" t="s">
        <v>19</v>
      </c>
      <c r="F147" s="255" t="s">
        <v>19</v>
      </c>
      <c r="G147" s="29" t="s">
        <v>20</v>
      </c>
      <c r="H147" s="41">
        <f>H148+H149+H150</f>
        <v>81626.8</v>
      </c>
      <c r="I147" s="24">
        <f>I148+I149+I150</f>
        <v>81626.8</v>
      </c>
      <c r="J147" s="10">
        <f>J148+J149+J150</f>
        <v>58313.500000000007</v>
      </c>
      <c r="K147" s="10">
        <f>K148+K149+K150</f>
        <v>59753.7</v>
      </c>
      <c r="L147" s="21">
        <f t="shared" si="3"/>
        <v>71.439159687749623</v>
      </c>
      <c r="M147" s="130">
        <f t="shared" si="0"/>
        <v>-23313.299999999996</v>
      </c>
      <c r="N147" s="21">
        <f t="shared" si="1"/>
        <v>73.203531193186549</v>
      </c>
      <c r="O147" s="130">
        <f t="shared" si="2"/>
        <v>-21873.100000000006</v>
      </c>
      <c r="P147" s="258"/>
      <c r="Q147" s="258"/>
    </row>
    <row r="148" spans="1:17" ht="20.25" customHeight="1" x14ac:dyDescent="0.25">
      <c r="A148" s="244"/>
      <c r="B148" s="246"/>
      <c r="C148" s="248"/>
      <c r="D148" s="250"/>
      <c r="E148" s="253"/>
      <c r="F148" s="256"/>
      <c r="G148" s="31" t="s">
        <v>21</v>
      </c>
      <c r="H148" s="42">
        <f t="shared" ref="H148:K150" si="86">H152+H174+H208</f>
        <v>81626.8</v>
      </c>
      <c r="I148" s="27">
        <f t="shared" si="86"/>
        <v>81626.8</v>
      </c>
      <c r="J148" s="11">
        <f t="shared" si="86"/>
        <v>58313.500000000007</v>
      </c>
      <c r="K148" s="11">
        <f t="shared" si="86"/>
        <v>59753.7</v>
      </c>
      <c r="L148" s="56">
        <f t="shared" si="3"/>
        <v>71.439159687749623</v>
      </c>
      <c r="M148" s="123">
        <f t="shared" si="0"/>
        <v>-23313.299999999996</v>
      </c>
      <c r="N148" s="56">
        <f t="shared" si="1"/>
        <v>73.203531193186549</v>
      </c>
      <c r="O148" s="123">
        <f t="shared" si="2"/>
        <v>-21873.100000000006</v>
      </c>
      <c r="P148" s="259"/>
      <c r="Q148" s="259"/>
    </row>
    <row r="149" spans="1:17" ht="20.25" customHeight="1" x14ac:dyDescent="0.25">
      <c r="A149" s="244"/>
      <c r="B149" s="246"/>
      <c r="C149" s="248"/>
      <c r="D149" s="250"/>
      <c r="E149" s="253"/>
      <c r="F149" s="256"/>
      <c r="G149" s="31" t="s">
        <v>22</v>
      </c>
      <c r="H149" s="119">
        <f t="shared" si="86"/>
        <v>0</v>
      </c>
      <c r="I149" s="120">
        <f t="shared" si="86"/>
        <v>0</v>
      </c>
      <c r="J149" s="121">
        <f t="shared" si="86"/>
        <v>0</v>
      </c>
      <c r="K149" s="121">
        <f t="shared" si="86"/>
        <v>0</v>
      </c>
      <c r="L149" s="122">
        <v>0</v>
      </c>
      <c r="M149" s="123">
        <f t="shared" si="0"/>
        <v>0</v>
      </c>
      <c r="N149" s="122">
        <v>0</v>
      </c>
      <c r="O149" s="123">
        <f t="shared" si="2"/>
        <v>0</v>
      </c>
      <c r="P149" s="259"/>
      <c r="Q149" s="259"/>
    </row>
    <row r="150" spans="1:17" ht="20.25" customHeight="1" x14ac:dyDescent="0.25">
      <c r="A150" s="244"/>
      <c r="B150" s="246"/>
      <c r="C150" s="248"/>
      <c r="D150" s="251"/>
      <c r="E150" s="254"/>
      <c r="F150" s="257"/>
      <c r="G150" s="31" t="s">
        <v>23</v>
      </c>
      <c r="H150" s="119">
        <f t="shared" si="86"/>
        <v>0</v>
      </c>
      <c r="I150" s="120">
        <f t="shared" si="86"/>
        <v>0</v>
      </c>
      <c r="J150" s="121">
        <f t="shared" si="86"/>
        <v>0</v>
      </c>
      <c r="K150" s="121">
        <f t="shared" si="86"/>
        <v>0</v>
      </c>
      <c r="L150" s="122">
        <v>0</v>
      </c>
      <c r="M150" s="123">
        <f t="shared" si="0"/>
        <v>0</v>
      </c>
      <c r="N150" s="122">
        <v>0</v>
      </c>
      <c r="O150" s="123">
        <f t="shared" si="2"/>
        <v>0</v>
      </c>
      <c r="P150" s="260"/>
      <c r="Q150" s="260"/>
    </row>
    <row r="151" spans="1:17" ht="33.75" customHeight="1" x14ac:dyDescent="0.25">
      <c r="A151" s="263" t="s">
        <v>41</v>
      </c>
      <c r="B151" s="266" t="s">
        <v>159</v>
      </c>
      <c r="C151" s="427" t="s">
        <v>19</v>
      </c>
      <c r="D151" s="271" t="s">
        <v>19</v>
      </c>
      <c r="E151" s="407" t="s">
        <v>19</v>
      </c>
      <c r="F151" s="410" t="s">
        <v>19</v>
      </c>
      <c r="G151" s="32" t="s">
        <v>20</v>
      </c>
      <c r="H151" s="48">
        <f>H152+H153+H154</f>
        <v>22804.7</v>
      </c>
      <c r="I151" s="28">
        <f>I152+I153+I154</f>
        <v>22804.7</v>
      </c>
      <c r="J151" s="13">
        <f>J152+J153+J154</f>
        <v>15354.4</v>
      </c>
      <c r="K151" s="13">
        <f>K152+K153+K154</f>
        <v>15909.7</v>
      </c>
      <c r="L151" s="57">
        <f t="shared" ref="L151:L243" si="87">J151/H151*100</f>
        <v>67.329980223375003</v>
      </c>
      <c r="M151" s="192">
        <f t="shared" si="0"/>
        <v>-7450.3000000000011</v>
      </c>
      <c r="N151" s="57">
        <f t="shared" ref="N151:N243" si="88">K151/H151*100</f>
        <v>69.765004582388727</v>
      </c>
      <c r="O151" s="192">
        <f t="shared" si="2"/>
        <v>-6895</v>
      </c>
      <c r="P151" s="280"/>
      <c r="Q151" s="280"/>
    </row>
    <row r="152" spans="1:17" ht="24" customHeight="1" x14ac:dyDescent="0.25">
      <c r="A152" s="425"/>
      <c r="B152" s="426"/>
      <c r="C152" s="405"/>
      <c r="D152" s="271"/>
      <c r="E152" s="407"/>
      <c r="F152" s="410"/>
      <c r="G152" s="160" t="s">
        <v>21</v>
      </c>
      <c r="H152" s="47">
        <f>H156</f>
        <v>22804.7</v>
      </c>
      <c r="I152" s="26">
        <f>I156</f>
        <v>22804.7</v>
      </c>
      <c r="J152" s="3">
        <f>J156</f>
        <v>15354.4</v>
      </c>
      <c r="K152" s="12">
        <f>K156</f>
        <v>15909.7</v>
      </c>
      <c r="L152" s="54">
        <f t="shared" si="87"/>
        <v>67.329980223375003</v>
      </c>
      <c r="M152" s="64">
        <f t="shared" si="0"/>
        <v>-7450.3000000000011</v>
      </c>
      <c r="N152" s="54">
        <f t="shared" si="88"/>
        <v>69.765004582388727</v>
      </c>
      <c r="O152" s="64">
        <f t="shared" si="2"/>
        <v>-6895</v>
      </c>
      <c r="P152" s="280"/>
      <c r="Q152" s="280"/>
    </row>
    <row r="153" spans="1:17" ht="24" customHeight="1" x14ac:dyDescent="0.25">
      <c r="A153" s="425"/>
      <c r="B153" s="426"/>
      <c r="C153" s="405"/>
      <c r="D153" s="271"/>
      <c r="E153" s="407"/>
      <c r="F153" s="410"/>
      <c r="G153" s="160" t="s">
        <v>22</v>
      </c>
      <c r="H153" s="78">
        <f t="shared" ref="H153:K154" si="89">H157</f>
        <v>0</v>
      </c>
      <c r="I153" s="63">
        <f t="shared" si="89"/>
        <v>0</v>
      </c>
      <c r="J153" s="71">
        <f t="shared" si="89"/>
        <v>0</v>
      </c>
      <c r="K153" s="64">
        <f t="shared" si="89"/>
        <v>0</v>
      </c>
      <c r="L153" s="62">
        <v>0</v>
      </c>
      <c r="M153" s="64">
        <f t="shared" si="0"/>
        <v>0</v>
      </c>
      <c r="N153" s="62">
        <v>0</v>
      </c>
      <c r="O153" s="64">
        <f t="shared" si="2"/>
        <v>0</v>
      </c>
      <c r="P153" s="280"/>
      <c r="Q153" s="280"/>
    </row>
    <row r="154" spans="1:17" ht="24" customHeight="1" x14ac:dyDescent="0.25">
      <c r="A154" s="425"/>
      <c r="B154" s="426"/>
      <c r="C154" s="405"/>
      <c r="D154" s="272"/>
      <c r="E154" s="408"/>
      <c r="F154" s="411"/>
      <c r="G154" s="160" t="s">
        <v>23</v>
      </c>
      <c r="H154" s="78">
        <f t="shared" si="89"/>
        <v>0</v>
      </c>
      <c r="I154" s="63">
        <f t="shared" si="89"/>
        <v>0</v>
      </c>
      <c r="J154" s="71">
        <f t="shared" si="89"/>
        <v>0</v>
      </c>
      <c r="K154" s="71">
        <f t="shared" si="89"/>
        <v>0</v>
      </c>
      <c r="L154" s="62">
        <v>0</v>
      </c>
      <c r="M154" s="64">
        <f t="shared" si="0"/>
        <v>0</v>
      </c>
      <c r="N154" s="62">
        <v>0</v>
      </c>
      <c r="O154" s="64">
        <f t="shared" si="2"/>
        <v>0</v>
      </c>
      <c r="P154" s="281"/>
      <c r="Q154" s="281"/>
    </row>
    <row r="155" spans="1:17" ht="27.75" customHeight="1" x14ac:dyDescent="0.25">
      <c r="A155" s="309" t="s">
        <v>42</v>
      </c>
      <c r="B155" s="295" t="s">
        <v>160</v>
      </c>
      <c r="C155" s="296" t="s">
        <v>19</v>
      </c>
      <c r="D155" s="287" t="s">
        <v>19</v>
      </c>
      <c r="E155" s="412" t="s">
        <v>19</v>
      </c>
      <c r="F155" s="413" t="s">
        <v>19</v>
      </c>
      <c r="G155" s="30" t="s">
        <v>20</v>
      </c>
      <c r="H155" s="48">
        <f>H156+H157+H158</f>
        <v>22804.7</v>
      </c>
      <c r="I155" s="28">
        <f>I156+I157+I158</f>
        <v>22804.7</v>
      </c>
      <c r="J155" s="13">
        <f>J156+J157+J158</f>
        <v>15354.4</v>
      </c>
      <c r="K155" s="13">
        <f>K156+K157+K158</f>
        <v>15909.7</v>
      </c>
      <c r="L155" s="57">
        <f t="shared" si="87"/>
        <v>67.329980223375003</v>
      </c>
      <c r="M155" s="192">
        <f t="shared" si="0"/>
        <v>-7450.3000000000011</v>
      </c>
      <c r="N155" s="57">
        <f t="shared" si="88"/>
        <v>69.765004582388727</v>
      </c>
      <c r="O155" s="192">
        <f t="shared" si="2"/>
        <v>-6895</v>
      </c>
      <c r="P155" s="280"/>
      <c r="Q155" s="280"/>
    </row>
    <row r="156" spans="1:17" ht="18" customHeight="1" x14ac:dyDescent="0.25">
      <c r="A156" s="310"/>
      <c r="B156" s="295"/>
      <c r="C156" s="296"/>
      <c r="D156" s="232"/>
      <c r="E156" s="390"/>
      <c r="F156" s="414"/>
      <c r="G156" s="160" t="s">
        <v>21</v>
      </c>
      <c r="H156" s="47">
        <f>H165</f>
        <v>22804.7</v>
      </c>
      <c r="I156" s="26">
        <f>I165</f>
        <v>22804.7</v>
      </c>
      <c r="J156" s="3">
        <f>J165</f>
        <v>15354.4</v>
      </c>
      <c r="K156" s="12">
        <f>K165</f>
        <v>15909.7</v>
      </c>
      <c r="L156" s="54">
        <f t="shared" si="87"/>
        <v>67.329980223375003</v>
      </c>
      <c r="M156" s="64">
        <f t="shared" si="0"/>
        <v>-7450.3000000000011</v>
      </c>
      <c r="N156" s="54">
        <f t="shared" si="88"/>
        <v>69.765004582388727</v>
      </c>
      <c r="O156" s="64">
        <f t="shared" si="2"/>
        <v>-6895</v>
      </c>
      <c r="P156" s="280"/>
      <c r="Q156" s="280"/>
    </row>
    <row r="157" spans="1:17" ht="18" customHeight="1" x14ac:dyDescent="0.25">
      <c r="A157" s="310"/>
      <c r="B157" s="295"/>
      <c r="C157" s="296"/>
      <c r="D157" s="232"/>
      <c r="E157" s="390"/>
      <c r="F157" s="414"/>
      <c r="G157" s="160" t="s">
        <v>22</v>
      </c>
      <c r="H157" s="78">
        <f t="shared" ref="H157:K158" si="90">H166</f>
        <v>0</v>
      </c>
      <c r="I157" s="63">
        <f t="shared" si="90"/>
        <v>0</v>
      </c>
      <c r="J157" s="71">
        <f t="shared" si="90"/>
        <v>0</v>
      </c>
      <c r="K157" s="64">
        <f t="shared" si="90"/>
        <v>0</v>
      </c>
      <c r="L157" s="62">
        <v>0</v>
      </c>
      <c r="M157" s="64">
        <f t="shared" si="0"/>
        <v>0</v>
      </c>
      <c r="N157" s="62">
        <v>0</v>
      </c>
      <c r="O157" s="64">
        <f t="shared" si="2"/>
        <v>0</v>
      </c>
      <c r="P157" s="280"/>
      <c r="Q157" s="280"/>
    </row>
    <row r="158" spans="1:17" ht="18" customHeight="1" x14ac:dyDescent="0.25">
      <c r="A158" s="310"/>
      <c r="B158" s="295"/>
      <c r="C158" s="296"/>
      <c r="D158" s="288"/>
      <c r="E158" s="391"/>
      <c r="F158" s="415"/>
      <c r="G158" s="160" t="s">
        <v>23</v>
      </c>
      <c r="H158" s="78">
        <f t="shared" si="90"/>
        <v>0</v>
      </c>
      <c r="I158" s="63">
        <f t="shared" si="90"/>
        <v>0</v>
      </c>
      <c r="J158" s="71">
        <f t="shared" si="90"/>
        <v>0</v>
      </c>
      <c r="K158" s="71">
        <f t="shared" si="90"/>
        <v>0</v>
      </c>
      <c r="L158" s="62">
        <v>0</v>
      </c>
      <c r="M158" s="64">
        <f t="shared" si="0"/>
        <v>0</v>
      </c>
      <c r="N158" s="62">
        <v>0</v>
      </c>
      <c r="O158" s="64">
        <f t="shared" si="2"/>
        <v>0</v>
      </c>
      <c r="P158" s="280"/>
      <c r="Q158" s="280"/>
    </row>
    <row r="159" spans="1:17" ht="15" customHeight="1" x14ac:dyDescent="0.25">
      <c r="A159" s="310"/>
      <c r="B159" s="416" t="s">
        <v>182</v>
      </c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8"/>
    </row>
    <row r="160" spans="1:17" ht="26.25" customHeight="1" x14ac:dyDescent="0.25">
      <c r="A160" s="310"/>
      <c r="B160" s="312" t="s">
        <v>183</v>
      </c>
      <c r="C160" s="381" t="s">
        <v>19</v>
      </c>
      <c r="D160" s="297" t="s">
        <v>19</v>
      </c>
      <c r="E160" s="300" t="s">
        <v>19</v>
      </c>
      <c r="F160" s="381" t="s">
        <v>19</v>
      </c>
      <c r="G160" s="103" t="s">
        <v>20</v>
      </c>
      <c r="H160" s="74">
        <f>H161+H162+H163</f>
        <v>0</v>
      </c>
      <c r="I160" s="66">
        <f>I161+I162+I163</f>
        <v>0</v>
      </c>
      <c r="J160" s="75">
        <f>J161+J162+J163</f>
        <v>0</v>
      </c>
      <c r="K160" s="75">
        <f>K161+K162+K163</f>
        <v>0</v>
      </c>
      <c r="L160" s="65">
        <v>0</v>
      </c>
      <c r="M160" s="67">
        <f t="shared" ref="M160:M163" si="91">J160-H160</f>
        <v>0</v>
      </c>
      <c r="N160" s="65">
        <v>0</v>
      </c>
      <c r="O160" s="67">
        <f t="shared" ref="O160:O163" si="92">K160-H160</f>
        <v>0</v>
      </c>
      <c r="P160" s="321"/>
      <c r="Q160" s="321"/>
    </row>
    <row r="161" spans="1:17" ht="20.25" customHeight="1" x14ac:dyDescent="0.25">
      <c r="A161" s="310"/>
      <c r="B161" s="313"/>
      <c r="C161" s="382"/>
      <c r="D161" s="298"/>
      <c r="E161" s="301"/>
      <c r="F161" s="382"/>
      <c r="G161" s="104" t="s">
        <v>21</v>
      </c>
      <c r="H161" s="76">
        <f>H170</f>
        <v>0</v>
      </c>
      <c r="I161" s="69">
        <f>I170</f>
        <v>0</v>
      </c>
      <c r="J161" s="69">
        <f t="shared" ref="J161:K163" si="93">J170</f>
        <v>0</v>
      </c>
      <c r="K161" s="69">
        <f t="shared" si="93"/>
        <v>0</v>
      </c>
      <c r="L161" s="68">
        <v>0</v>
      </c>
      <c r="M161" s="70">
        <f t="shared" si="91"/>
        <v>0</v>
      </c>
      <c r="N161" s="68">
        <v>0</v>
      </c>
      <c r="O161" s="70">
        <f t="shared" si="92"/>
        <v>0</v>
      </c>
      <c r="P161" s="322"/>
      <c r="Q161" s="322"/>
    </row>
    <row r="162" spans="1:17" ht="20.25" customHeight="1" x14ac:dyDescent="0.25">
      <c r="A162" s="310"/>
      <c r="B162" s="313"/>
      <c r="C162" s="382"/>
      <c r="D162" s="298"/>
      <c r="E162" s="301"/>
      <c r="F162" s="382"/>
      <c r="G162" s="104" t="s">
        <v>22</v>
      </c>
      <c r="H162" s="76">
        <f t="shared" ref="H162:I163" si="94">H171</f>
        <v>0</v>
      </c>
      <c r="I162" s="69">
        <f t="shared" si="94"/>
        <v>0</v>
      </c>
      <c r="J162" s="69">
        <f t="shared" si="93"/>
        <v>0</v>
      </c>
      <c r="K162" s="69">
        <f t="shared" si="93"/>
        <v>0</v>
      </c>
      <c r="L162" s="68">
        <v>0</v>
      </c>
      <c r="M162" s="70">
        <f t="shared" si="91"/>
        <v>0</v>
      </c>
      <c r="N162" s="68">
        <v>0</v>
      </c>
      <c r="O162" s="70">
        <f t="shared" si="92"/>
        <v>0</v>
      </c>
      <c r="P162" s="322"/>
      <c r="Q162" s="322"/>
    </row>
    <row r="163" spans="1:17" ht="20.25" customHeight="1" x14ac:dyDescent="0.25">
      <c r="A163" s="371"/>
      <c r="B163" s="372"/>
      <c r="C163" s="383"/>
      <c r="D163" s="299"/>
      <c r="E163" s="302"/>
      <c r="F163" s="383"/>
      <c r="G163" s="104" t="s">
        <v>23</v>
      </c>
      <c r="H163" s="76">
        <f t="shared" si="94"/>
        <v>0</v>
      </c>
      <c r="I163" s="69">
        <f t="shared" si="94"/>
        <v>0</v>
      </c>
      <c r="J163" s="69">
        <f t="shared" si="93"/>
        <v>0</v>
      </c>
      <c r="K163" s="69">
        <f t="shared" si="93"/>
        <v>0</v>
      </c>
      <c r="L163" s="68">
        <v>0</v>
      </c>
      <c r="M163" s="70">
        <f t="shared" si="91"/>
        <v>0</v>
      </c>
      <c r="N163" s="68">
        <v>0</v>
      </c>
      <c r="O163" s="70">
        <f t="shared" si="92"/>
        <v>0</v>
      </c>
      <c r="P163" s="323"/>
      <c r="Q163" s="323"/>
    </row>
    <row r="164" spans="1:17" ht="24" customHeight="1" x14ac:dyDescent="0.25">
      <c r="A164" s="309" t="s">
        <v>43</v>
      </c>
      <c r="B164" s="295" t="s">
        <v>96</v>
      </c>
      <c r="C164" s="296" t="s">
        <v>19</v>
      </c>
      <c r="D164" s="297">
        <v>44197</v>
      </c>
      <c r="E164" s="300">
        <v>44531</v>
      </c>
      <c r="F164" s="422" t="s">
        <v>181</v>
      </c>
      <c r="G164" s="30" t="s">
        <v>20</v>
      </c>
      <c r="H164" s="48">
        <f>H165+H166+H167</f>
        <v>22804.7</v>
      </c>
      <c r="I164" s="28">
        <f>I165+I166+I167</f>
        <v>22804.7</v>
      </c>
      <c r="J164" s="13">
        <f>J165+J166+J167</f>
        <v>15354.4</v>
      </c>
      <c r="K164" s="13">
        <f>K165+K166+K167</f>
        <v>15909.7</v>
      </c>
      <c r="L164" s="57">
        <f t="shared" si="87"/>
        <v>67.329980223375003</v>
      </c>
      <c r="M164" s="192">
        <f t="shared" si="0"/>
        <v>-7450.3000000000011</v>
      </c>
      <c r="N164" s="57">
        <f t="shared" si="88"/>
        <v>69.765004582388727</v>
      </c>
      <c r="O164" s="192">
        <f t="shared" si="2"/>
        <v>-6895</v>
      </c>
      <c r="P164" s="279"/>
      <c r="Q164" s="279"/>
    </row>
    <row r="165" spans="1:17" ht="20.25" customHeight="1" x14ac:dyDescent="0.25">
      <c r="A165" s="310"/>
      <c r="B165" s="295"/>
      <c r="C165" s="296"/>
      <c r="D165" s="298"/>
      <c r="E165" s="301"/>
      <c r="F165" s="423"/>
      <c r="G165" s="160" t="s">
        <v>21</v>
      </c>
      <c r="H165" s="163">
        <v>22804.7</v>
      </c>
      <c r="I165" s="164">
        <v>22804.7</v>
      </c>
      <c r="J165" s="165">
        <v>15354.4</v>
      </c>
      <c r="K165" s="166">
        <v>15909.7</v>
      </c>
      <c r="L165" s="54">
        <f t="shared" si="87"/>
        <v>67.329980223375003</v>
      </c>
      <c r="M165" s="64">
        <f t="shared" si="0"/>
        <v>-7450.3000000000011</v>
      </c>
      <c r="N165" s="54">
        <f t="shared" si="88"/>
        <v>69.765004582388727</v>
      </c>
      <c r="O165" s="64">
        <f t="shared" si="2"/>
        <v>-6895</v>
      </c>
      <c r="P165" s="280"/>
      <c r="Q165" s="280"/>
    </row>
    <row r="166" spans="1:17" ht="20.25" customHeight="1" x14ac:dyDescent="0.25">
      <c r="A166" s="310"/>
      <c r="B166" s="295"/>
      <c r="C166" s="296"/>
      <c r="D166" s="298"/>
      <c r="E166" s="301"/>
      <c r="F166" s="423"/>
      <c r="G166" s="160" t="s">
        <v>22</v>
      </c>
      <c r="H166" s="76">
        <v>0</v>
      </c>
      <c r="I166" s="69">
        <v>0</v>
      </c>
      <c r="J166" s="77">
        <v>0</v>
      </c>
      <c r="K166" s="70">
        <v>0</v>
      </c>
      <c r="L166" s="62">
        <v>0</v>
      </c>
      <c r="M166" s="64">
        <f t="shared" si="0"/>
        <v>0</v>
      </c>
      <c r="N166" s="62">
        <v>0</v>
      </c>
      <c r="O166" s="64">
        <f t="shared" si="2"/>
        <v>0</v>
      </c>
      <c r="P166" s="280"/>
      <c r="Q166" s="280"/>
    </row>
    <row r="167" spans="1:17" ht="20.25" customHeight="1" x14ac:dyDescent="0.25">
      <c r="A167" s="310"/>
      <c r="B167" s="295"/>
      <c r="C167" s="296"/>
      <c r="D167" s="299"/>
      <c r="E167" s="302"/>
      <c r="F167" s="424"/>
      <c r="G167" s="160" t="s">
        <v>23</v>
      </c>
      <c r="H167" s="78">
        <v>0</v>
      </c>
      <c r="I167" s="63">
        <v>0</v>
      </c>
      <c r="J167" s="71">
        <v>0</v>
      </c>
      <c r="K167" s="71">
        <v>0</v>
      </c>
      <c r="L167" s="62">
        <v>0</v>
      </c>
      <c r="M167" s="64">
        <f t="shared" si="0"/>
        <v>0</v>
      </c>
      <c r="N167" s="62">
        <v>0</v>
      </c>
      <c r="O167" s="64">
        <f t="shared" si="2"/>
        <v>0</v>
      </c>
      <c r="P167" s="281"/>
      <c r="Q167" s="281"/>
    </row>
    <row r="168" spans="1:17" ht="18" customHeight="1" x14ac:dyDescent="0.25">
      <c r="A168" s="310"/>
      <c r="B168" s="416" t="s">
        <v>182</v>
      </c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8"/>
    </row>
    <row r="169" spans="1:17" ht="30" customHeight="1" x14ac:dyDescent="0.25">
      <c r="A169" s="310"/>
      <c r="B169" s="312" t="s">
        <v>183</v>
      </c>
      <c r="C169" s="381" t="s">
        <v>19</v>
      </c>
      <c r="D169" s="297" t="s">
        <v>19</v>
      </c>
      <c r="E169" s="300" t="s">
        <v>19</v>
      </c>
      <c r="F169" s="381" t="s">
        <v>19</v>
      </c>
      <c r="G169" s="103" t="s">
        <v>20</v>
      </c>
      <c r="H169" s="74">
        <f>H170+H171+H172</f>
        <v>0</v>
      </c>
      <c r="I169" s="66">
        <f>I170+I171+I172</f>
        <v>0</v>
      </c>
      <c r="J169" s="75">
        <f>J170+J171+J172</f>
        <v>0</v>
      </c>
      <c r="K169" s="75">
        <f>K170+K171+K172</f>
        <v>0</v>
      </c>
      <c r="L169" s="58">
        <v>0</v>
      </c>
      <c r="M169" s="67">
        <f t="shared" ref="M169:M236" si="95">J169-H169</f>
        <v>0</v>
      </c>
      <c r="N169" s="58">
        <v>0</v>
      </c>
      <c r="O169" s="67">
        <f t="shared" ref="O169:O236" si="96">K169-H169</f>
        <v>0</v>
      </c>
      <c r="P169" s="321"/>
      <c r="Q169" s="321"/>
    </row>
    <row r="170" spans="1:17" ht="18.75" customHeight="1" x14ac:dyDescent="0.25">
      <c r="A170" s="310"/>
      <c r="B170" s="313"/>
      <c r="C170" s="382"/>
      <c r="D170" s="298"/>
      <c r="E170" s="301"/>
      <c r="F170" s="382"/>
      <c r="G170" s="104" t="s">
        <v>21</v>
      </c>
      <c r="H170" s="188">
        <v>0</v>
      </c>
      <c r="I170" s="186">
        <v>0</v>
      </c>
      <c r="J170" s="189">
        <v>0</v>
      </c>
      <c r="K170" s="187">
        <v>0</v>
      </c>
      <c r="L170" s="52">
        <v>0</v>
      </c>
      <c r="M170" s="70">
        <f t="shared" si="95"/>
        <v>0</v>
      </c>
      <c r="N170" s="52">
        <v>0</v>
      </c>
      <c r="O170" s="70">
        <f t="shared" si="96"/>
        <v>0</v>
      </c>
      <c r="P170" s="322"/>
      <c r="Q170" s="322"/>
    </row>
    <row r="171" spans="1:17" ht="18.75" customHeight="1" x14ac:dyDescent="0.25">
      <c r="A171" s="310"/>
      <c r="B171" s="313"/>
      <c r="C171" s="382"/>
      <c r="D171" s="298"/>
      <c r="E171" s="301"/>
      <c r="F171" s="382"/>
      <c r="G171" s="104" t="s">
        <v>22</v>
      </c>
      <c r="H171" s="188">
        <v>0</v>
      </c>
      <c r="I171" s="186">
        <v>0</v>
      </c>
      <c r="J171" s="189">
        <v>0</v>
      </c>
      <c r="K171" s="187">
        <v>0</v>
      </c>
      <c r="L171" s="52">
        <v>0</v>
      </c>
      <c r="M171" s="70">
        <f t="shared" si="95"/>
        <v>0</v>
      </c>
      <c r="N171" s="52">
        <v>0</v>
      </c>
      <c r="O171" s="70">
        <f t="shared" si="96"/>
        <v>0</v>
      </c>
      <c r="P171" s="322"/>
      <c r="Q171" s="322"/>
    </row>
    <row r="172" spans="1:17" ht="18.75" customHeight="1" x14ac:dyDescent="0.25">
      <c r="A172" s="371"/>
      <c r="B172" s="372"/>
      <c r="C172" s="383"/>
      <c r="D172" s="299"/>
      <c r="E172" s="302"/>
      <c r="F172" s="383"/>
      <c r="G172" s="104" t="s">
        <v>23</v>
      </c>
      <c r="H172" s="76">
        <v>0</v>
      </c>
      <c r="I172" s="69">
        <v>0</v>
      </c>
      <c r="J172" s="77">
        <v>0</v>
      </c>
      <c r="K172" s="77">
        <v>0</v>
      </c>
      <c r="L172" s="52">
        <v>0</v>
      </c>
      <c r="M172" s="70">
        <f t="shared" si="95"/>
        <v>0</v>
      </c>
      <c r="N172" s="52">
        <v>0</v>
      </c>
      <c r="O172" s="70">
        <f t="shared" si="96"/>
        <v>0</v>
      </c>
      <c r="P172" s="323"/>
      <c r="Q172" s="323"/>
    </row>
    <row r="173" spans="1:17" ht="30.75" customHeight="1" x14ac:dyDescent="0.25">
      <c r="A173" s="261" t="s">
        <v>44</v>
      </c>
      <c r="B173" s="264" t="s">
        <v>234</v>
      </c>
      <c r="C173" s="267" t="s">
        <v>19</v>
      </c>
      <c r="D173" s="270" t="s">
        <v>19</v>
      </c>
      <c r="E173" s="406" t="s">
        <v>19</v>
      </c>
      <c r="F173" s="276" t="s">
        <v>19</v>
      </c>
      <c r="G173" s="30" t="s">
        <v>20</v>
      </c>
      <c r="H173" s="46">
        <f>H174+H175+H176</f>
        <v>47880.5</v>
      </c>
      <c r="I173" s="25">
        <f>I174+I175+I176</f>
        <v>47880.5</v>
      </c>
      <c r="J173" s="2">
        <f>J174+J175+J176</f>
        <v>35716.300000000003</v>
      </c>
      <c r="K173" s="2">
        <f>K174+K175+K176</f>
        <v>35716.300000000003</v>
      </c>
      <c r="L173" s="53">
        <f t="shared" si="87"/>
        <v>74.594667975480633</v>
      </c>
      <c r="M173" s="61">
        <f t="shared" si="95"/>
        <v>-12164.199999999997</v>
      </c>
      <c r="N173" s="53">
        <f t="shared" si="88"/>
        <v>74.594667975480633</v>
      </c>
      <c r="O173" s="61">
        <f t="shared" si="96"/>
        <v>-12164.199999999997</v>
      </c>
      <c r="P173" s="279"/>
      <c r="Q173" s="279"/>
    </row>
    <row r="174" spans="1:17" ht="22.5" customHeight="1" x14ac:dyDescent="0.25">
      <c r="A174" s="262"/>
      <c r="B174" s="265"/>
      <c r="C174" s="268"/>
      <c r="D174" s="271"/>
      <c r="E174" s="407"/>
      <c r="F174" s="277"/>
      <c r="G174" s="160" t="s">
        <v>21</v>
      </c>
      <c r="H174" s="47">
        <f>H178</f>
        <v>47880.5</v>
      </c>
      <c r="I174" s="26">
        <f>I178</f>
        <v>47880.5</v>
      </c>
      <c r="J174" s="3">
        <f>J178</f>
        <v>35716.300000000003</v>
      </c>
      <c r="K174" s="12">
        <f>K178</f>
        <v>35716.300000000003</v>
      </c>
      <c r="L174" s="54">
        <f t="shared" si="87"/>
        <v>74.594667975480633</v>
      </c>
      <c r="M174" s="64">
        <f t="shared" si="95"/>
        <v>-12164.199999999997</v>
      </c>
      <c r="N174" s="54">
        <f t="shared" si="88"/>
        <v>74.594667975480633</v>
      </c>
      <c r="O174" s="64">
        <f t="shared" si="96"/>
        <v>-12164.199999999997</v>
      </c>
      <c r="P174" s="280"/>
      <c r="Q174" s="280"/>
    </row>
    <row r="175" spans="1:17" ht="22.5" customHeight="1" x14ac:dyDescent="0.25">
      <c r="A175" s="262"/>
      <c r="B175" s="265"/>
      <c r="C175" s="268"/>
      <c r="D175" s="271"/>
      <c r="E175" s="407"/>
      <c r="F175" s="277"/>
      <c r="G175" s="160" t="s">
        <v>22</v>
      </c>
      <c r="H175" s="78">
        <f t="shared" ref="H175:K176" si="97">H179</f>
        <v>0</v>
      </c>
      <c r="I175" s="63">
        <f t="shared" si="97"/>
        <v>0</v>
      </c>
      <c r="J175" s="71">
        <f t="shared" si="97"/>
        <v>0</v>
      </c>
      <c r="K175" s="64">
        <f t="shared" si="97"/>
        <v>0</v>
      </c>
      <c r="L175" s="51">
        <v>0</v>
      </c>
      <c r="M175" s="64">
        <f t="shared" si="95"/>
        <v>0</v>
      </c>
      <c r="N175" s="51">
        <v>0</v>
      </c>
      <c r="O175" s="64">
        <f t="shared" si="96"/>
        <v>0</v>
      </c>
      <c r="P175" s="280"/>
      <c r="Q175" s="280"/>
    </row>
    <row r="176" spans="1:17" ht="22.5" customHeight="1" x14ac:dyDescent="0.25">
      <c r="A176" s="263"/>
      <c r="B176" s="266"/>
      <c r="C176" s="269"/>
      <c r="D176" s="272"/>
      <c r="E176" s="408"/>
      <c r="F176" s="278"/>
      <c r="G176" s="160" t="s">
        <v>23</v>
      </c>
      <c r="H176" s="78">
        <f t="shared" si="97"/>
        <v>0</v>
      </c>
      <c r="I176" s="63">
        <f t="shared" si="97"/>
        <v>0</v>
      </c>
      <c r="J176" s="71">
        <f t="shared" si="97"/>
        <v>0</v>
      </c>
      <c r="K176" s="71">
        <f t="shared" si="97"/>
        <v>0</v>
      </c>
      <c r="L176" s="51">
        <v>0</v>
      </c>
      <c r="M176" s="64">
        <f t="shared" si="95"/>
        <v>0</v>
      </c>
      <c r="N176" s="51">
        <v>0</v>
      </c>
      <c r="O176" s="64">
        <f t="shared" si="96"/>
        <v>0</v>
      </c>
      <c r="P176" s="281"/>
      <c r="Q176" s="281"/>
    </row>
    <row r="177" spans="1:17" ht="26.25" customHeight="1" x14ac:dyDescent="0.25">
      <c r="A177" s="309" t="s">
        <v>45</v>
      </c>
      <c r="B177" s="295" t="s">
        <v>161</v>
      </c>
      <c r="C177" s="296" t="s">
        <v>19</v>
      </c>
      <c r="D177" s="287" t="s">
        <v>19</v>
      </c>
      <c r="E177" s="412" t="s">
        <v>19</v>
      </c>
      <c r="F177" s="413" t="s">
        <v>19</v>
      </c>
      <c r="G177" s="30" t="s">
        <v>20</v>
      </c>
      <c r="H177" s="48">
        <f>H178+H179+H180</f>
        <v>47880.5</v>
      </c>
      <c r="I177" s="28">
        <f>I178+I179+I180</f>
        <v>47880.5</v>
      </c>
      <c r="J177" s="13">
        <f>J178+J179+J180</f>
        <v>35716.300000000003</v>
      </c>
      <c r="K177" s="13">
        <f>K178+K179+K180</f>
        <v>35716.300000000003</v>
      </c>
      <c r="L177" s="57">
        <f t="shared" si="87"/>
        <v>74.594667975480633</v>
      </c>
      <c r="M177" s="192">
        <f t="shared" si="95"/>
        <v>-12164.199999999997</v>
      </c>
      <c r="N177" s="57">
        <f t="shared" si="88"/>
        <v>74.594667975480633</v>
      </c>
      <c r="O177" s="192">
        <f t="shared" si="96"/>
        <v>-12164.199999999997</v>
      </c>
      <c r="P177" s="279"/>
      <c r="Q177" s="279"/>
    </row>
    <row r="178" spans="1:17" ht="19.5" customHeight="1" x14ac:dyDescent="0.25">
      <c r="A178" s="310"/>
      <c r="B178" s="295"/>
      <c r="C178" s="296"/>
      <c r="D178" s="232"/>
      <c r="E178" s="390"/>
      <c r="F178" s="414"/>
      <c r="G178" s="160" t="s">
        <v>21</v>
      </c>
      <c r="H178" s="47">
        <f>H187+H196+H200+H204</f>
        <v>47880.5</v>
      </c>
      <c r="I178" s="72">
        <f>I187+I196+I200+I204</f>
        <v>47880.5</v>
      </c>
      <c r="J178" s="3">
        <f>J187+J196+J200+J204</f>
        <v>35716.300000000003</v>
      </c>
      <c r="K178" s="73">
        <f>K187+K196+K200+K204</f>
        <v>35716.300000000003</v>
      </c>
      <c r="L178" s="54">
        <f t="shared" si="87"/>
        <v>74.594667975480633</v>
      </c>
      <c r="M178" s="64">
        <f t="shared" si="95"/>
        <v>-12164.199999999997</v>
      </c>
      <c r="N178" s="54">
        <f t="shared" si="88"/>
        <v>74.594667975480633</v>
      </c>
      <c r="O178" s="64">
        <f t="shared" si="96"/>
        <v>-12164.199999999997</v>
      </c>
      <c r="P178" s="280"/>
      <c r="Q178" s="280"/>
    </row>
    <row r="179" spans="1:17" ht="19.5" customHeight="1" x14ac:dyDescent="0.25">
      <c r="A179" s="310"/>
      <c r="B179" s="295"/>
      <c r="C179" s="296"/>
      <c r="D179" s="232"/>
      <c r="E179" s="390"/>
      <c r="F179" s="414"/>
      <c r="G179" s="160" t="s">
        <v>22</v>
      </c>
      <c r="H179" s="78">
        <f t="shared" ref="H179:K180" si="98">H188+H197+H205</f>
        <v>0</v>
      </c>
      <c r="I179" s="124">
        <f t="shared" si="98"/>
        <v>0</v>
      </c>
      <c r="J179" s="71">
        <f t="shared" si="98"/>
        <v>0</v>
      </c>
      <c r="K179" s="125">
        <f t="shared" si="98"/>
        <v>0</v>
      </c>
      <c r="L179" s="51">
        <v>0</v>
      </c>
      <c r="M179" s="64">
        <f t="shared" si="95"/>
        <v>0</v>
      </c>
      <c r="N179" s="51">
        <v>0</v>
      </c>
      <c r="O179" s="64">
        <f t="shared" si="96"/>
        <v>0</v>
      </c>
      <c r="P179" s="280"/>
      <c r="Q179" s="280"/>
    </row>
    <row r="180" spans="1:17" ht="19.5" customHeight="1" x14ac:dyDescent="0.25">
      <c r="A180" s="310"/>
      <c r="B180" s="295"/>
      <c r="C180" s="296"/>
      <c r="D180" s="288"/>
      <c r="E180" s="391"/>
      <c r="F180" s="415"/>
      <c r="G180" s="160" t="s">
        <v>23</v>
      </c>
      <c r="H180" s="78">
        <f t="shared" si="98"/>
        <v>0</v>
      </c>
      <c r="I180" s="124">
        <f t="shared" si="98"/>
        <v>0</v>
      </c>
      <c r="J180" s="71">
        <f t="shared" si="98"/>
        <v>0</v>
      </c>
      <c r="K180" s="125">
        <f t="shared" si="98"/>
        <v>0</v>
      </c>
      <c r="L180" s="51">
        <v>0</v>
      </c>
      <c r="M180" s="64">
        <v>0</v>
      </c>
      <c r="N180" s="51">
        <v>0</v>
      </c>
      <c r="O180" s="64">
        <f t="shared" si="96"/>
        <v>0</v>
      </c>
      <c r="P180" s="281"/>
      <c r="Q180" s="281"/>
    </row>
    <row r="181" spans="1:17" ht="17.25" customHeight="1" x14ac:dyDescent="0.25">
      <c r="A181" s="310"/>
      <c r="B181" s="416" t="s">
        <v>182</v>
      </c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8"/>
    </row>
    <row r="182" spans="1:17" ht="26.25" customHeight="1" x14ac:dyDescent="0.25">
      <c r="A182" s="310"/>
      <c r="B182" s="312" t="s">
        <v>183</v>
      </c>
      <c r="C182" s="381" t="s">
        <v>19</v>
      </c>
      <c r="D182" s="297" t="s">
        <v>19</v>
      </c>
      <c r="E182" s="300" t="s">
        <v>19</v>
      </c>
      <c r="F182" s="381" t="s">
        <v>19</v>
      </c>
      <c r="G182" s="103" t="s">
        <v>20</v>
      </c>
      <c r="H182" s="74">
        <f>H183+H184+H185</f>
        <v>0</v>
      </c>
      <c r="I182" s="66">
        <f>I183+I184+I185</f>
        <v>0</v>
      </c>
      <c r="J182" s="75">
        <f>J183+J184+J185</f>
        <v>0</v>
      </c>
      <c r="K182" s="75">
        <f>K183+K184+K185</f>
        <v>0</v>
      </c>
      <c r="L182" s="65">
        <v>0</v>
      </c>
      <c r="M182" s="67">
        <f t="shared" ref="M182:M185" si="99">J182-H182</f>
        <v>0</v>
      </c>
      <c r="N182" s="65">
        <v>0</v>
      </c>
      <c r="O182" s="67">
        <f t="shared" ref="O182:O185" si="100">K182-H182</f>
        <v>0</v>
      </c>
      <c r="P182" s="321"/>
      <c r="Q182" s="321"/>
    </row>
    <row r="183" spans="1:17" ht="20.25" customHeight="1" x14ac:dyDescent="0.25">
      <c r="A183" s="310"/>
      <c r="B183" s="313"/>
      <c r="C183" s="382"/>
      <c r="D183" s="298"/>
      <c r="E183" s="301"/>
      <c r="F183" s="382"/>
      <c r="G183" s="104" t="s">
        <v>21</v>
      </c>
      <c r="H183" s="76">
        <f>H192</f>
        <v>0</v>
      </c>
      <c r="I183" s="69">
        <f>I192</f>
        <v>0</v>
      </c>
      <c r="J183" s="69">
        <f t="shared" ref="J183:K185" si="101">J192</f>
        <v>0</v>
      </c>
      <c r="K183" s="69">
        <f t="shared" si="101"/>
        <v>0</v>
      </c>
      <c r="L183" s="68">
        <v>0</v>
      </c>
      <c r="M183" s="70">
        <f t="shared" si="99"/>
        <v>0</v>
      </c>
      <c r="N183" s="68">
        <v>0</v>
      </c>
      <c r="O183" s="70">
        <f t="shared" si="100"/>
        <v>0</v>
      </c>
      <c r="P183" s="322"/>
      <c r="Q183" s="322"/>
    </row>
    <row r="184" spans="1:17" ht="20.25" customHeight="1" x14ac:dyDescent="0.25">
      <c r="A184" s="310"/>
      <c r="B184" s="313"/>
      <c r="C184" s="382"/>
      <c r="D184" s="298"/>
      <c r="E184" s="301"/>
      <c r="F184" s="382"/>
      <c r="G184" s="104" t="s">
        <v>22</v>
      </c>
      <c r="H184" s="76">
        <f t="shared" ref="H184:I185" si="102">H193</f>
        <v>0</v>
      </c>
      <c r="I184" s="69">
        <f t="shared" si="102"/>
        <v>0</v>
      </c>
      <c r="J184" s="69">
        <f t="shared" si="101"/>
        <v>0</v>
      </c>
      <c r="K184" s="69">
        <f t="shared" si="101"/>
        <v>0</v>
      </c>
      <c r="L184" s="68">
        <v>0</v>
      </c>
      <c r="M184" s="70">
        <f t="shared" si="99"/>
        <v>0</v>
      </c>
      <c r="N184" s="68">
        <v>0</v>
      </c>
      <c r="O184" s="70">
        <f t="shared" si="100"/>
        <v>0</v>
      </c>
      <c r="P184" s="322"/>
      <c r="Q184" s="322"/>
    </row>
    <row r="185" spans="1:17" ht="20.25" customHeight="1" x14ac:dyDescent="0.25">
      <c r="A185" s="371"/>
      <c r="B185" s="372"/>
      <c r="C185" s="383"/>
      <c r="D185" s="299"/>
      <c r="E185" s="302"/>
      <c r="F185" s="383"/>
      <c r="G185" s="104" t="s">
        <v>23</v>
      </c>
      <c r="H185" s="76">
        <f t="shared" si="102"/>
        <v>0</v>
      </c>
      <c r="I185" s="69">
        <f t="shared" si="102"/>
        <v>0</v>
      </c>
      <c r="J185" s="69">
        <f t="shared" si="101"/>
        <v>0</v>
      </c>
      <c r="K185" s="69">
        <f t="shared" si="101"/>
        <v>0</v>
      </c>
      <c r="L185" s="68">
        <v>0</v>
      </c>
      <c r="M185" s="70">
        <f t="shared" si="99"/>
        <v>0</v>
      </c>
      <c r="N185" s="68">
        <v>0</v>
      </c>
      <c r="O185" s="70">
        <f t="shared" si="100"/>
        <v>0</v>
      </c>
      <c r="P185" s="323"/>
      <c r="Q185" s="323"/>
    </row>
    <row r="186" spans="1:17" ht="29.25" customHeight="1" x14ac:dyDescent="0.25">
      <c r="A186" s="309" t="s">
        <v>46</v>
      </c>
      <c r="B186" s="295" t="s">
        <v>47</v>
      </c>
      <c r="C186" s="296" t="s">
        <v>19</v>
      </c>
      <c r="D186" s="297">
        <v>44197</v>
      </c>
      <c r="E186" s="300">
        <v>44531</v>
      </c>
      <c r="F186" s="419" t="s">
        <v>235</v>
      </c>
      <c r="G186" s="30" t="s">
        <v>20</v>
      </c>
      <c r="H186" s="48">
        <f>H187+H188+H189</f>
        <v>46920.5</v>
      </c>
      <c r="I186" s="28">
        <f>I187+I188+I189</f>
        <v>46920.5</v>
      </c>
      <c r="J186" s="13">
        <f>J187+J188+J189</f>
        <v>34756.300000000003</v>
      </c>
      <c r="K186" s="13">
        <f>K187+K188+K189</f>
        <v>34756.300000000003</v>
      </c>
      <c r="L186" s="57">
        <f t="shared" si="87"/>
        <v>74.074871324900641</v>
      </c>
      <c r="M186" s="192">
        <f t="shared" si="95"/>
        <v>-12164.199999999997</v>
      </c>
      <c r="N186" s="57">
        <f t="shared" si="88"/>
        <v>74.074871324900641</v>
      </c>
      <c r="O186" s="192">
        <f t="shared" si="96"/>
        <v>-12164.199999999997</v>
      </c>
      <c r="P186" s="279"/>
      <c r="Q186" s="279" t="s">
        <v>463</v>
      </c>
    </row>
    <row r="187" spans="1:17" ht="27.75" customHeight="1" x14ac:dyDescent="0.25">
      <c r="A187" s="310"/>
      <c r="B187" s="295"/>
      <c r="C187" s="296"/>
      <c r="D187" s="298"/>
      <c r="E187" s="301"/>
      <c r="F187" s="420"/>
      <c r="G187" s="160" t="s">
        <v>21</v>
      </c>
      <c r="H187" s="163">
        <v>46920.5</v>
      </c>
      <c r="I187" s="164">
        <v>46920.5</v>
      </c>
      <c r="J187" s="165">
        <v>34756.300000000003</v>
      </c>
      <c r="K187" s="166">
        <v>34756.300000000003</v>
      </c>
      <c r="L187" s="54">
        <f t="shared" si="87"/>
        <v>74.074871324900641</v>
      </c>
      <c r="M187" s="64">
        <f t="shared" si="95"/>
        <v>-12164.199999999997</v>
      </c>
      <c r="N187" s="54">
        <f t="shared" si="88"/>
        <v>74.074871324900641</v>
      </c>
      <c r="O187" s="64">
        <f t="shared" si="96"/>
        <v>-12164.199999999997</v>
      </c>
      <c r="P187" s="280"/>
      <c r="Q187" s="280"/>
    </row>
    <row r="188" spans="1:17" ht="30" customHeight="1" x14ac:dyDescent="0.25">
      <c r="A188" s="310"/>
      <c r="B188" s="295"/>
      <c r="C188" s="296"/>
      <c r="D188" s="298"/>
      <c r="E188" s="301"/>
      <c r="F188" s="420"/>
      <c r="G188" s="160" t="s">
        <v>22</v>
      </c>
      <c r="H188" s="76">
        <v>0</v>
      </c>
      <c r="I188" s="69">
        <v>0</v>
      </c>
      <c r="J188" s="77">
        <v>0</v>
      </c>
      <c r="K188" s="70">
        <v>0</v>
      </c>
      <c r="L188" s="62">
        <v>0</v>
      </c>
      <c r="M188" s="64">
        <f t="shared" si="95"/>
        <v>0</v>
      </c>
      <c r="N188" s="62">
        <v>0</v>
      </c>
      <c r="O188" s="64">
        <f t="shared" si="96"/>
        <v>0</v>
      </c>
      <c r="P188" s="280"/>
      <c r="Q188" s="280"/>
    </row>
    <row r="189" spans="1:17" ht="31.5" customHeight="1" x14ac:dyDescent="0.25">
      <c r="A189" s="310"/>
      <c r="B189" s="295"/>
      <c r="C189" s="296"/>
      <c r="D189" s="299"/>
      <c r="E189" s="302"/>
      <c r="F189" s="421"/>
      <c r="G189" s="160" t="s">
        <v>23</v>
      </c>
      <c r="H189" s="78">
        <v>0</v>
      </c>
      <c r="I189" s="63">
        <v>0</v>
      </c>
      <c r="J189" s="71">
        <v>0</v>
      </c>
      <c r="K189" s="71">
        <v>0</v>
      </c>
      <c r="L189" s="62">
        <v>0</v>
      </c>
      <c r="M189" s="64">
        <v>0</v>
      </c>
      <c r="N189" s="62">
        <v>0</v>
      </c>
      <c r="O189" s="64">
        <f t="shared" si="96"/>
        <v>0</v>
      </c>
      <c r="P189" s="281"/>
      <c r="Q189" s="281"/>
    </row>
    <row r="190" spans="1:17" ht="18" customHeight="1" x14ac:dyDescent="0.25">
      <c r="A190" s="310"/>
      <c r="B190" s="416" t="s">
        <v>182</v>
      </c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8"/>
    </row>
    <row r="191" spans="1:17" ht="27.75" customHeight="1" x14ac:dyDescent="0.25">
      <c r="A191" s="310"/>
      <c r="B191" s="312" t="s">
        <v>183</v>
      </c>
      <c r="C191" s="381" t="s">
        <v>19</v>
      </c>
      <c r="D191" s="297" t="s">
        <v>19</v>
      </c>
      <c r="E191" s="300" t="s">
        <v>19</v>
      </c>
      <c r="F191" s="381" t="s">
        <v>19</v>
      </c>
      <c r="G191" s="103" t="s">
        <v>20</v>
      </c>
      <c r="H191" s="74">
        <f>H192+H193+H194</f>
        <v>0</v>
      </c>
      <c r="I191" s="66">
        <f>I192+I193+I194</f>
        <v>0</v>
      </c>
      <c r="J191" s="75">
        <f>J192+J193+J194</f>
        <v>0</v>
      </c>
      <c r="K191" s="75">
        <f>K192+K193+K194</f>
        <v>0</v>
      </c>
      <c r="L191" s="65">
        <v>0</v>
      </c>
      <c r="M191" s="67">
        <f t="shared" ref="M191:M198" si="103">J191-H191</f>
        <v>0</v>
      </c>
      <c r="N191" s="65">
        <v>0</v>
      </c>
      <c r="O191" s="67">
        <f t="shared" ref="O191:O194" si="104">K191-H191</f>
        <v>0</v>
      </c>
      <c r="P191" s="321"/>
      <c r="Q191" s="321"/>
    </row>
    <row r="192" spans="1:17" ht="18" customHeight="1" x14ac:dyDescent="0.25">
      <c r="A192" s="310"/>
      <c r="B192" s="313"/>
      <c r="C192" s="382"/>
      <c r="D192" s="298"/>
      <c r="E192" s="301"/>
      <c r="F192" s="382"/>
      <c r="G192" s="104" t="s">
        <v>21</v>
      </c>
      <c r="H192" s="76">
        <v>0</v>
      </c>
      <c r="I192" s="69">
        <v>0</v>
      </c>
      <c r="J192" s="77">
        <v>0</v>
      </c>
      <c r="K192" s="70">
        <v>0</v>
      </c>
      <c r="L192" s="68">
        <v>0</v>
      </c>
      <c r="M192" s="70">
        <f t="shared" si="103"/>
        <v>0</v>
      </c>
      <c r="N192" s="68">
        <v>0</v>
      </c>
      <c r="O192" s="70">
        <f t="shared" si="104"/>
        <v>0</v>
      </c>
      <c r="P192" s="322"/>
      <c r="Q192" s="322"/>
    </row>
    <row r="193" spans="1:17" ht="18" customHeight="1" x14ac:dyDescent="0.25">
      <c r="A193" s="310"/>
      <c r="B193" s="313"/>
      <c r="C193" s="382"/>
      <c r="D193" s="298"/>
      <c r="E193" s="301"/>
      <c r="F193" s="382"/>
      <c r="G193" s="104" t="s">
        <v>22</v>
      </c>
      <c r="H193" s="76">
        <v>0</v>
      </c>
      <c r="I193" s="69">
        <v>0</v>
      </c>
      <c r="J193" s="77">
        <v>0</v>
      </c>
      <c r="K193" s="70">
        <v>0</v>
      </c>
      <c r="L193" s="68">
        <v>0</v>
      </c>
      <c r="M193" s="70">
        <f t="shared" si="103"/>
        <v>0</v>
      </c>
      <c r="N193" s="68">
        <v>0</v>
      </c>
      <c r="O193" s="70">
        <f t="shared" si="104"/>
        <v>0</v>
      </c>
      <c r="P193" s="322"/>
      <c r="Q193" s="322"/>
    </row>
    <row r="194" spans="1:17" ht="18" customHeight="1" x14ac:dyDescent="0.25">
      <c r="A194" s="371"/>
      <c r="B194" s="372"/>
      <c r="C194" s="383"/>
      <c r="D194" s="299"/>
      <c r="E194" s="302"/>
      <c r="F194" s="383"/>
      <c r="G194" s="104" t="s">
        <v>23</v>
      </c>
      <c r="H194" s="76">
        <v>0</v>
      </c>
      <c r="I194" s="69">
        <v>0</v>
      </c>
      <c r="J194" s="77">
        <v>0</v>
      </c>
      <c r="K194" s="77">
        <v>0</v>
      </c>
      <c r="L194" s="68">
        <v>0</v>
      </c>
      <c r="M194" s="70">
        <f t="shared" si="103"/>
        <v>0</v>
      </c>
      <c r="N194" s="68">
        <v>0</v>
      </c>
      <c r="O194" s="70">
        <f t="shared" si="104"/>
        <v>0</v>
      </c>
      <c r="P194" s="323"/>
      <c r="Q194" s="323"/>
    </row>
    <row r="195" spans="1:17" ht="23.25" hidden="1" customHeight="1" x14ac:dyDescent="0.25">
      <c r="A195" s="294" t="s">
        <v>87</v>
      </c>
      <c r="B195" s="295" t="s">
        <v>97</v>
      </c>
      <c r="C195" s="296" t="s">
        <v>19</v>
      </c>
      <c r="D195" s="231" t="s">
        <v>185</v>
      </c>
      <c r="E195" s="389" t="s">
        <v>185</v>
      </c>
      <c r="F195" s="291" t="s">
        <v>19</v>
      </c>
      <c r="G195" s="30" t="s">
        <v>20</v>
      </c>
      <c r="H195" s="74">
        <f>H196+H197+H198</f>
        <v>0</v>
      </c>
      <c r="I195" s="66">
        <f>I196+I197+I198</f>
        <v>0</v>
      </c>
      <c r="J195" s="75">
        <f>J196+J197+J198</f>
        <v>0</v>
      </c>
      <c r="K195" s="75">
        <f>K196+K197+K198</f>
        <v>0</v>
      </c>
      <c r="L195" s="65">
        <v>0</v>
      </c>
      <c r="M195" s="67">
        <f t="shared" si="103"/>
        <v>0</v>
      </c>
      <c r="N195" s="65">
        <v>0</v>
      </c>
      <c r="O195" s="67">
        <f t="shared" si="96"/>
        <v>0</v>
      </c>
      <c r="P195" s="279"/>
      <c r="Q195" s="279"/>
    </row>
    <row r="196" spans="1:17" ht="17.25" hidden="1" customHeight="1" x14ac:dyDescent="0.25">
      <c r="A196" s="294"/>
      <c r="B196" s="295"/>
      <c r="C196" s="296"/>
      <c r="D196" s="232"/>
      <c r="E196" s="390"/>
      <c r="F196" s="292"/>
      <c r="G196" s="160" t="s">
        <v>21</v>
      </c>
      <c r="H196" s="76">
        <v>0</v>
      </c>
      <c r="I196" s="69">
        <v>0</v>
      </c>
      <c r="J196" s="77">
        <v>0</v>
      </c>
      <c r="K196" s="70">
        <v>0</v>
      </c>
      <c r="L196" s="68">
        <v>0</v>
      </c>
      <c r="M196" s="70">
        <f t="shared" si="103"/>
        <v>0</v>
      </c>
      <c r="N196" s="68">
        <v>0</v>
      </c>
      <c r="O196" s="70">
        <f t="shared" si="96"/>
        <v>0</v>
      </c>
      <c r="P196" s="280"/>
      <c r="Q196" s="280"/>
    </row>
    <row r="197" spans="1:17" ht="17.25" hidden="1" customHeight="1" x14ac:dyDescent="0.25">
      <c r="A197" s="294"/>
      <c r="B197" s="295"/>
      <c r="C197" s="296"/>
      <c r="D197" s="232"/>
      <c r="E197" s="390"/>
      <c r="F197" s="292"/>
      <c r="G197" s="160" t="s">
        <v>22</v>
      </c>
      <c r="H197" s="78">
        <v>0</v>
      </c>
      <c r="I197" s="63">
        <v>0</v>
      </c>
      <c r="J197" s="71">
        <v>0</v>
      </c>
      <c r="K197" s="64">
        <v>0</v>
      </c>
      <c r="L197" s="62">
        <v>0</v>
      </c>
      <c r="M197" s="64">
        <f t="shared" si="103"/>
        <v>0</v>
      </c>
      <c r="N197" s="62">
        <v>0</v>
      </c>
      <c r="O197" s="64">
        <f t="shared" si="96"/>
        <v>0</v>
      </c>
      <c r="P197" s="280"/>
      <c r="Q197" s="280"/>
    </row>
    <row r="198" spans="1:17" ht="17.25" hidden="1" customHeight="1" x14ac:dyDescent="0.25">
      <c r="A198" s="294"/>
      <c r="B198" s="295"/>
      <c r="C198" s="296"/>
      <c r="D198" s="288"/>
      <c r="E198" s="391"/>
      <c r="F198" s="293"/>
      <c r="G198" s="160" t="s">
        <v>23</v>
      </c>
      <c r="H198" s="78">
        <v>0</v>
      </c>
      <c r="I198" s="63">
        <v>0</v>
      </c>
      <c r="J198" s="71">
        <v>0</v>
      </c>
      <c r="K198" s="71">
        <v>0</v>
      </c>
      <c r="L198" s="62">
        <v>0</v>
      </c>
      <c r="M198" s="64">
        <f t="shared" si="103"/>
        <v>0</v>
      </c>
      <c r="N198" s="62">
        <v>0</v>
      </c>
      <c r="O198" s="64">
        <f t="shared" si="96"/>
        <v>0</v>
      </c>
      <c r="P198" s="281"/>
      <c r="Q198" s="281"/>
    </row>
    <row r="199" spans="1:17" ht="36" customHeight="1" x14ac:dyDescent="0.25">
      <c r="A199" s="294" t="s">
        <v>88</v>
      </c>
      <c r="B199" s="295" t="s">
        <v>188</v>
      </c>
      <c r="C199" s="296" t="s">
        <v>19</v>
      </c>
      <c r="D199" s="297">
        <v>44197</v>
      </c>
      <c r="E199" s="300">
        <v>44531</v>
      </c>
      <c r="F199" s="303" t="s">
        <v>180</v>
      </c>
      <c r="G199" s="32" t="s">
        <v>20</v>
      </c>
      <c r="H199" s="48">
        <f>H200+H201+H202</f>
        <v>360</v>
      </c>
      <c r="I199" s="28">
        <f>I200+I201+I202</f>
        <v>360</v>
      </c>
      <c r="J199" s="13">
        <f>J200+J201+J202</f>
        <v>360</v>
      </c>
      <c r="K199" s="13">
        <f>K200+K201+K202</f>
        <v>360</v>
      </c>
      <c r="L199" s="57">
        <f t="shared" ref="L199:L200" si="105">J199/H199*100</f>
        <v>100</v>
      </c>
      <c r="M199" s="192">
        <f>J199-H199</f>
        <v>0</v>
      </c>
      <c r="N199" s="57">
        <f t="shared" ref="N199:N200" si="106">K199/H199*100</f>
        <v>100</v>
      </c>
      <c r="O199" s="192">
        <f t="shared" ref="O199:O202" si="107">K199-H199</f>
        <v>0</v>
      </c>
      <c r="P199" s="306"/>
      <c r="Q199" s="306"/>
    </row>
    <row r="200" spans="1:17" ht="32.25" customHeight="1" x14ac:dyDescent="0.25">
      <c r="A200" s="294"/>
      <c r="B200" s="295"/>
      <c r="C200" s="296"/>
      <c r="D200" s="298"/>
      <c r="E200" s="301"/>
      <c r="F200" s="304"/>
      <c r="G200" s="193" t="s">
        <v>21</v>
      </c>
      <c r="H200" s="163">
        <v>360</v>
      </c>
      <c r="I200" s="164">
        <v>360</v>
      </c>
      <c r="J200" s="165">
        <v>360</v>
      </c>
      <c r="K200" s="166">
        <v>360</v>
      </c>
      <c r="L200" s="54">
        <f t="shared" si="105"/>
        <v>100</v>
      </c>
      <c r="M200" s="64">
        <f t="shared" ref="M200:M201" si="108">J200-H200</f>
        <v>0</v>
      </c>
      <c r="N200" s="54">
        <f t="shared" si="106"/>
        <v>100</v>
      </c>
      <c r="O200" s="64">
        <f t="shared" si="107"/>
        <v>0</v>
      </c>
      <c r="P200" s="307"/>
      <c r="Q200" s="307"/>
    </row>
    <row r="201" spans="1:17" ht="32.25" customHeight="1" x14ac:dyDescent="0.25">
      <c r="A201" s="294"/>
      <c r="B201" s="295"/>
      <c r="C201" s="296"/>
      <c r="D201" s="298"/>
      <c r="E201" s="301"/>
      <c r="F201" s="304"/>
      <c r="G201" s="193" t="s">
        <v>22</v>
      </c>
      <c r="H201" s="76">
        <v>0</v>
      </c>
      <c r="I201" s="69">
        <v>0</v>
      </c>
      <c r="J201" s="77">
        <v>0</v>
      </c>
      <c r="K201" s="70">
        <v>0</v>
      </c>
      <c r="L201" s="68">
        <v>0</v>
      </c>
      <c r="M201" s="70">
        <f t="shared" si="108"/>
        <v>0</v>
      </c>
      <c r="N201" s="68">
        <v>0</v>
      </c>
      <c r="O201" s="70">
        <f t="shared" si="107"/>
        <v>0</v>
      </c>
      <c r="P201" s="307"/>
      <c r="Q201" s="307"/>
    </row>
    <row r="202" spans="1:17" ht="27.75" customHeight="1" x14ac:dyDescent="0.25">
      <c r="A202" s="294"/>
      <c r="B202" s="295"/>
      <c r="C202" s="296"/>
      <c r="D202" s="299"/>
      <c r="E202" s="302"/>
      <c r="F202" s="305"/>
      <c r="G202" s="193" t="s">
        <v>23</v>
      </c>
      <c r="H202" s="78">
        <v>0</v>
      </c>
      <c r="I202" s="63">
        <v>0</v>
      </c>
      <c r="J202" s="71">
        <v>0</v>
      </c>
      <c r="K202" s="71">
        <v>0</v>
      </c>
      <c r="L202" s="62">
        <v>0</v>
      </c>
      <c r="M202" s="64">
        <v>0</v>
      </c>
      <c r="N202" s="62">
        <v>0</v>
      </c>
      <c r="O202" s="64">
        <f t="shared" si="107"/>
        <v>0</v>
      </c>
      <c r="P202" s="308"/>
      <c r="Q202" s="308"/>
    </row>
    <row r="203" spans="1:17" ht="45" customHeight="1" x14ac:dyDescent="0.25">
      <c r="A203" s="294" t="s">
        <v>334</v>
      </c>
      <c r="B203" s="295" t="s">
        <v>335</v>
      </c>
      <c r="C203" s="296" t="s">
        <v>19</v>
      </c>
      <c r="D203" s="297">
        <v>44197</v>
      </c>
      <c r="E203" s="300">
        <v>44531</v>
      </c>
      <c r="F203" s="303" t="s">
        <v>336</v>
      </c>
      <c r="G203" s="32" t="s">
        <v>20</v>
      </c>
      <c r="H203" s="48">
        <f>H204+H205+H206</f>
        <v>600</v>
      </c>
      <c r="I203" s="28">
        <f>I204+I205+I206</f>
        <v>600</v>
      </c>
      <c r="J203" s="13">
        <f>J204+J205+J206</f>
        <v>600</v>
      </c>
      <c r="K203" s="13">
        <f>K204+K205+K206</f>
        <v>600</v>
      </c>
      <c r="L203" s="57">
        <f t="shared" ref="L203:L204" si="109">J203/H203*100</f>
        <v>100</v>
      </c>
      <c r="M203" s="192">
        <f>J203-H203</f>
        <v>0</v>
      </c>
      <c r="N203" s="57">
        <f t="shared" ref="N203:N204" si="110">K203/H203*100</f>
        <v>100</v>
      </c>
      <c r="O203" s="192">
        <f t="shared" si="96"/>
        <v>0</v>
      </c>
      <c r="P203" s="324"/>
      <c r="Q203" s="324" t="s">
        <v>464</v>
      </c>
    </row>
    <row r="204" spans="1:17" ht="29.25" customHeight="1" x14ac:dyDescent="0.25">
      <c r="A204" s="294"/>
      <c r="B204" s="295"/>
      <c r="C204" s="296"/>
      <c r="D204" s="298"/>
      <c r="E204" s="301"/>
      <c r="F204" s="304"/>
      <c r="G204" s="160" t="s">
        <v>21</v>
      </c>
      <c r="H204" s="163">
        <v>600</v>
      </c>
      <c r="I204" s="164">
        <v>600</v>
      </c>
      <c r="J204" s="165">
        <v>600</v>
      </c>
      <c r="K204" s="166">
        <v>600</v>
      </c>
      <c r="L204" s="54">
        <f t="shared" si="109"/>
        <v>100</v>
      </c>
      <c r="M204" s="64">
        <f t="shared" ref="M204:M205" si="111">J204-H204</f>
        <v>0</v>
      </c>
      <c r="N204" s="54">
        <f t="shared" si="110"/>
        <v>100</v>
      </c>
      <c r="O204" s="64">
        <f t="shared" si="96"/>
        <v>0</v>
      </c>
      <c r="P204" s="325"/>
      <c r="Q204" s="325"/>
    </row>
    <row r="205" spans="1:17" ht="29.25" customHeight="1" x14ac:dyDescent="0.25">
      <c r="A205" s="294"/>
      <c r="B205" s="295"/>
      <c r="C205" s="296"/>
      <c r="D205" s="298"/>
      <c r="E205" s="301"/>
      <c r="F205" s="304"/>
      <c r="G205" s="160" t="s">
        <v>22</v>
      </c>
      <c r="H205" s="76">
        <v>0</v>
      </c>
      <c r="I205" s="69">
        <v>0</v>
      </c>
      <c r="J205" s="77">
        <v>0</v>
      </c>
      <c r="K205" s="70">
        <v>0</v>
      </c>
      <c r="L205" s="68">
        <v>0</v>
      </c>
      <c r="M205" s="70">
        <f t="shared" si="111"/>
        <v>0</v>
      </c>
      <c r="N205" s="68">
        <v>0</v>
      </c>
      <c r="O205" s="70">
        <f t="shared" si="96"/>
        <v>0</v>
      </c>
      <c r="P205" s="325"/>
      <c r="Q205" s="325"/>
    </row>
    <row r="206" spans="1:17" ht="29.25" customHeight="1" x14ac:dyDescent="0.25">
      <c r="A206" s="294"/>
      <c r="B206" s="295"/>
      <c r="C206" s="296"/>
      <c r="D206" s="299"/>
      <c r="E206" s="302"/>
      <c r="F206" s="305"/>
      <c r="G206" s="160" t="s">
        <v>23</v>
      </c>
      <c r="H206" s="78">
        <v>0</v>
      </c>
      <c r="I206" s="63">
        <v>0</v>
      </c>
      <c r="J206" s="71">
        <v>0</v>
      </c>
      <c r="K206" s="71">
        <v>0</v>
      </c>
      <c r="L206" s="62">
        <v>0</v>
      </c>
      <c r="M206" s="64">
        <v>0</v>
      </c>
      <c r="N206" s="62">
        <v>0</v>
      </c>
      <c r="O206" s="64">
        <f t="shared" si="96"/>
        <v>0</v>
      </c>
      <c r="P206" s="325"/>
      <c r="Q206" s="325"/>
    </row>
    <row r="207" spans="1:17" ht="59.25" customHeight="1" x14ac:dyDescent="0.25">
      <c r="A207" s="404" t="s">
        <v>48</v>
      </c>
      <c r="B207" s="264" t="s">
        <v>162</v>
      </c>
      <c r="C207" s="405" t="s">
        <v>19</v>
      </c>
      <c r="D207" s="270" t="s">
        <v>19</v>
      </c>
      <c r="E207" s="406" t="s">
        <v>19</v>
      </c>
      <c r="F207" s="409" t="s">
        <v>19</v>
      </c>
      <c r="G207" s="30" t="s">
        <v>20</v>
      </c>
      <c r="H207" s="46">
        <f>H208+H209+H210</f>
        <v>10941.6</v>
      </c>
      <c r="I207" s="25">
        <f>I208+I209+I210</f>
        <v>10941.6</v>
      </c>
      <c r="J207" s="2">
        <f>J208+J209+J210</f>
        <v>7242.8</v>
      </c>
      <c r="K207" s="2">
        <f>K208+K209+K210</f>
        <v>8127.7</v>
      </c>
      <c r="L207" s="53">
        <f t="shared" si="87"/>
        <v>66.195072018717553</v>
      </c>
      <c r="M207" s="61">
        <f t="shared" si="95"/>
        <v>-3698.8</v>
      </c>
      <c r="N207" s="53">
        <f t="shared" si="88"/>
        <v>74.282554653798343</v>
      </c>
      <c r="O207" s="61">
        <f t="shared" si="96"/>
        <v>-2813.9000000000005</v>
      </c>
      <c r="P207" s="279"/>
      <c r="Q207" s="279"/>
    </row>
    <row r="208" spans="1:17" ht="30" customHeight="1" x14ac:dyDescent="0.25">
      <c r="A208" s="262"/>
      <c r="B208" s="265"/>
      <c r="C208" s="405"/>
      <c r="D208" s="271"/>
      <c r="E208" s="407"/>
      <c r="F208" s="410"/>
      <c r="G208" s="160" t="s">
        <v>21</v>
      </c>
      <c r="H208" s="47">
        <f>H212</f>
        <v>10941.6</v>
      </c>
      <c r="I208" s="26">
        <f>I212</f>
        <v>10941.6</v>
      </c>
      <c r="J208" s="3">
        <f>J212</f>
        <v>7242.8</v>
      </c>
      <c r="K208" s="12">
        <f>K212</f>
        <v>8127.7</v>
      </c>
      <c r="L208" s="54">
        <f t="shared" si="87"/>
        <v>66.195072018717553</v>
      </c>
      <c r="M208" s="64">
        <f t="shared" si="95"/>
        <v>-3698.8</v>
      </c>
      <c r="N208" s="54">
        <f t="shared" si="88"/>
        <v>74.282554653798343</v>
      </c>
      <c r="O208" s="64">
        <f t="shared" si="96"/>
        <v>-2813.9000000000005</v>
      </c>
      <c r="P208" s="280"/>
      <c r="Q208" s="280"/>
    </row>
    <row r="209" spans="1:17" ht="30" customHeight="1" x14ac:dyDescent="0.25">
      <c r="A209" s="262"/>
      <c r="B209" s="265"/>
      <c r="C209" s="405"/>
      <c r="D209" s="271"/>
      <c r="E209" s="407"/>
      <c r="F209" s="410"/>
      <c r="G209" s="160" t="s">
        <v>22</v>
      </c>
      <c r="H209" s="78">
        <f t="shared" ref="H209:K210" si="112">H213</f>
        <v>0</v>
      </c>
      <c r="I209" s="63">
        <f t="shared" si="112"/>
        <v>0</v>
      </c>
      <c r="J209" s="71">
        <f t="shared" si="112"/>
        <v>0</v>
      </c>
      <c r="K209" s="64">
        <f t="shared" si="112"/>
        <v>0</v>
      </c>
      <c r="L209" s="62">
        <v>0</v>
      </c>
      <c r="M209" s="64">
        <f t="shared" si="95"/>
        <v>0</v>
      </c>
      <c r="N209" s="62">
        <v>0</v>
      </c>
      <c r="O209" s="64">
        <f t="shared" si="96"/>
        <v>0</v>
      </c>
      <c r="P209" s="280"/>
      <c r="Q209" s="280"/>
    </row>
    <row r="210" spans="1:17" ht="30" customHeight="1" x14ac:dyDescent="0.25">
      <c r="A210" s="263"/>
      <c r="B210" s="266"/>
      <c r="C210" s="405"/>
      <c r="D210" s="272"/>
      <c r="E210" s="408"/>
      <c r="F210" s="411"/>
      <c r="G210" s="160" t="s">
        <v>23</v>
      </c>
      <c r="H210" s="78">
        <f t="shared" si="112"/>
        <v>0</v>
      </c>
      <c r="I210" s="63">
        <f t="shared" si="112"/>
        <v>0</v>
      </c>
      <c r="J210" s="71">
        <f t="shared" si="112"/>
        <v>0</v>
      </c>
      <c r="K210" s="71">
        <f t="shared" si="112"/>
        <v>0</v>
      </c>
      <c r="L210" s="62">
        <v>0</v>
      </c>
      <c r="M210" s="64">
        <f t="shared" si="95"/>
        <v>0</v>
      </c>
      <c r="N210" s="62">
        <v>0</v>
      </c>
      <c r="O210" s="64">
        <f t="shared" si="96"/>
        <v>0</v>
      </c>
      <c r="P210" s="281"/>
      <c r="Q210" s="281"/>
    </row>
    <row r="211" spans="1:17" ht="24" customHeight="1" x14ac:dyDescent="0.25">
      <c r="A211" s="309" t="s">
        <v>49</v>
      </c>
      <c r="B211" s="283" t="s">
        <v>163</v>
      </c>
      <c r="C211" s="296" t="s">
        <v>19</v>
      </c>
      <c r="D211" s="287" t="s">
        <v>19</v>
      </c>
      <c r="E211" s="412" t="s">
        <v>19</v>
      </c>
      <c r="F211" s="413" t="s">
        <v>19</v>
      </c>
      <c r="G211" s="30" t="s">
        <v>20</v>
      </c>
      <c r="H211" s="46">
        <f>H212+H213+H214</f>
        <v>10941.6</v>
      </c>
      <c r="I211" s="25">
        <f>I212+I213+I214</f>
        <v>10941.6</v>
      </c>
      <c r="J211" s="2">
        <f>J212+J213+J214</f>
        <v>7242.8</v>
      </c>
      <c r="K211" s="2">
        <f>K212+K213+K214</f>
        <v>8127.7</v>
      </c>
      <c r="L211" s="53">
        <f t="shared" si="87"/>
        <v>66.195072018717553</v>
      </c>
      <c r="M211" s="61">
        <f t="shared" si="95"/>
        <v>-3698.8</v>
      </c>
      <c r="N211" s="53">
        <f t="shared" si="88"/>
        <v>74.282554653798343</v>
      </c>
      <c r="O211" s="61">
        <f t="shared" si="96"/>
        <v>-2813.9000000000005</v>
      </c>
      <c r="P211" s="279"/>
      <c r="Q211" s="279"/>
    </row>
    <row r="212" spans="1:17" ht="18.75" customHeight="1" x14ac:dyDescent="0.25">
      <c r="A212" s="310"/>
      <c r="B212" s="284"/>
      <c r="C212" s="296"/>
      <c r="D212" s="232"/>
      <c r="E212" s="390"/>
      <c r="F212" s="414"/>
      <c r="G212" s="160" t="s">
        <v>21</v>
      </c>
      <c r="H212" s="47">
        <f>H221</f>
        <v>10941.6</v>
      </c>
      <c r="I212" s="26">
        <f>I221</f>
        <v>10941.6</v>
      </c>
      <c r="J212" s="3">
        <f>J221</f>
        <v>7242.8</v>
      </c>
      <c r="K212" s="12">
        <f>K221</f>
        <v>8127.7</v>
      </c>
      <c r="L212" s="54">
        <f t="shared" si="87"/>
        <v>66.195072018717553</v>
      </c>
      <c r="M212" s="64">
        <f t="shared" si="95"/>
        <v>-3698.8</v>
      </c>
      <c r="N212" s="54">
        <f t="shared" si="88"/>
        <v>74.282554653798343</v>
      </c>
      <c r="O212" s="64">
        <f t="shared" si="96"/>
        <v>-2813.9000000000005</v>
      </c>
      <c r="P212" s="280"/>
      <c r="Q212" s="280"/>
    </row>
    <row r="213" spans="1:17" ht="18.75" customHeight="1" x14ac:dyDescent="0.25">
      <c r="A213" s="310"/>
      <c r="B213" s="284"/>
      <c r="C213" s="296"/>
      <c r="D213" s="232"/>
      <c r="E213" s="390"/>
      <c r="F213" s="414"/>
      <c r="G213" s="160" t="s">
        <v>22</v>
      </c>
      <c r="H213" s="78">
        <f t="shared" ref="H213:K214" si="113">H222</f>
        <v>0</v>
      </c>
      <c r="I213" s="63">
        <f t="shared" si="113"/>
        <v>0</v>
      </c>
      <c r="J213" s="71">
        <f t="shared" si="113"/>
        <v>0</v>
      </c>
      <c r="K213" s="64">
        <f t="shared" si="113"/>
        <v>0</v>
      </c>
      <c r="L213" s="62">
        <v>0</v>
      </c>
      <c r="M213" s="64">
        <f t="shared" si="95"/>
        <v>0</v>
      </c>
      <c r="N213" s="62">
        <v>0</v>
      </c>
      <c r="O213" s="64">
        <f t="shared" si="96"/>
        <v>0</v>
      </c>
      <c r="P213" s="280"/>
      <c r="Q213" s="280"/>
    </row>
    <row r="214" spans="1:17" ht="18.75" customHeight="1" x14ac:dyDescent="0.25">
      <c r="A214" s="310"/>
      <c r="B214" s="285"/>
      <c r="C214" s="296"/>
      <c r="D214" s="288"/>
      <c r="E214" s="391"/>
      <c r="F214" s="415"/>
      <c r="G214" s="160" t="s">
        <v>23</v>
      </c>
      <c r="H214" s="78">
        <f t="shared" si="113"/>
        <v>0</v>
      </c>
      <c r="I214" s="63">
        <f t="shared" si="113"/>
        <v>0</v>
      </c>
      <c r="J214" s="71">
        <f t="shared" si="113"/>
        <v>0</v>
      </c>
      <c r="K214" s="71">
        <f t="shared" si="113"/>
        <v>0</v>
      </c>
      <c r="L214" s="62">
        <v>0</v>
      </c>
      <c r="M214" s="64">
        <f t="shared" si="95"/>
        <v>0</v>
      </c>
      <c r="N214" s="62">
        <v>0</v>
      </c>
      <c r="O214" s="64">
        <f t="shared" si="96"/>
        <v>0</v>
      </c>
      <c r="P214" s="281"/>
      <c r="Q214" s="281"/>
    </row>
    <row r="215" spans="1:17" ht="16.5" customHeight="1" x14ac:dyDescent="0.25">
      <c r="A215" s="310"/>
      <c r="B215" s="416" t="s">
        <v>182</v>
      </c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8"/>
    </row>
    <row r="216" spans="1:17" ht="27.75" customHeight="1" x14ac:dyDescent="0.25">
      <c r="A216" s="310"/>
      <c r="B216" s="312" t="s">
        <v>183</v>
      </c>
      <c r="C216" s="381" t="s">
        <v>19</v>
      </c>
      <c r="D216" s="297" t="s">
        <v>19</v>
      </c>
      <c r="E216" s="300" t="s">
        <v>19</v>
      </c>
      <c r="F216" s="381" t="s">
        <v>19</v>
      </c>
      <c r="G216" s="103" t="s">
        <v>20</v>
      </c>
      <c r="H216" s="74">
        <f>H217+H218+H219</f>
        <v>0</v>
      </c>
      <c r="I216" s="66">
        <f>I217+I218+I219</f>
        <v>0</v>
      </c>
      <c r="J216" s="75">
        <f>J217+J218+J219</f>
        <v>0</v>
      </c>
      <c r="K216" s="75">
        <f>K217+K218+K219</f>
        <v>0</v>
      </c>
      <c r="L216" s="65">
        <v>0</v>
      </c>
      <c r="M216" s="67">
        <f t="shared" ref="M216:M219" si="114">J216-H216</f>
        <v>0</v>
      </c>
      <c r="N216" s="65">
        <v>0</v>
      </c>
      <c r="O216" s="67">
        <f t="shared" ref="O216:O219" si="115">K216-H216</f>
        <v>0</v>
      </c>
      <c r="P216" s="321"/>
      <c r="Q216" s="321"/>
    </row>
    <row r="217" spans="1:17" ht="18.75" customHeight="1" x14ac:dyDescent="0.25">
      <c r="A217" s="310"/>
      <c r="B217" s="313"/>
      <c r="C217" s="382"/>
      <c r="D217" s="298"/>
      <c r="E217" s="301"/>
      <c r="F217" s="382"/>
      <c r="G217" s="104" t="s">
        <v>21</v>
      </c>
      <c r="H217" s="76">
        <f>H226</f>
        <v>0</v>
      </c>
      <c r="I217" s="69">
        <f>I226</f>
        <v>0</v>
      </c>
      <c r="J217" s="69">
        <f t="shared" ref="J217:K219" si="116">J226</f>
        <v>0</v>
      </c>
      <c r="K217" s="69">
        <f t="shared" si="116"/>
        <v>0</v>
      </c>
      <c r="L217" s="68">
        <v>0</v>
      </c>
      <c r="M217" s="70">
        <f t="shared" si="114"/>
        <v>0</v>
      </c>
      <c r="N217" s="68">
        <v>0</v>
      </c>
      <c r="O217" s="70">
        <f t="shared" si="115"/>
        <v>0</v>
      </c>
      <c r="P217" s="322"/>
      <c r="Q217" s="322"/>
    </row>
    <row r="218" spans="1:17" ht="18.75" customHeight="1" x14ac:dyDescent="0.25">
      <c r="A218" s="310"/>
      <c r="B218" s="313"/>
      <c r="C218" s="382"/>
      <c r="D218" s="298"/>
      <c r="E218" s="301"/>
      <c r="F218" s="382"/>
      <c r="G218" s="104" t="s">
        <v>22</v>
      </c>
      <c r="H218" s="76">
        <f t="shared" ref="H218:I219" si="117">H227</f>
        <v>0</v>
      </c>
      <c r="I218" s="69">
        <f t="shared" si="117"/>
        <v>0</v>
      </c>
      <c r="J218" s="69">
        <f t="shared" si="116"/>
        <v>0</v>
      </c>
      <c r="K218" s="69">
        <f t="shared" si="116"/>
        <v>0</v>
      </c>
      <c r="L218" s="68">
        <v>0</v>
      </c>
      <c r="M218" s="70">
        <f t="shared" si="114"/>
        <v>0</v>
      </c>
      <c r="N218" s="68">
        <v>0</v>
      </c>
      <c r="O218" s="70">
        <f t="shared" si="115"/>
        <v>0</v>
      </c>
      <c r="P218" s="322"/>
      <c r="Q218" s="322"/>
    </row>
    <row r="219" spans="1:17" ht="18.75" customHeight="1" x14ac:dyDescent="0.25">
      <c r="A219" s="371"/>
      <c r="B219" s="372"/>
      <c r="C219" s="383"/>
      <c r="D219" s="299"/>
      <c r="E219" s="302"/>
      <c r="F219" s="383"/>
      <c r="G219" s="104" t="s">
        <v>23</v>
      </c>
      <c r="H219" s="76">
        <f t="shared" si="117"/>
        <v>0</v>
      </c>
      <c r="I219" s="69">
        <f t="shared" si="117"/>
        <v>0</v>
      </c>
      <c r="J219" s="69">
        <f t="shared" si="116"/>
        <v>0</v>
      </c>
      <c r="K219" s="69">
        <f t="shared" si="116"/>
        <v>0</v>
      </c>
      <c r="L219" s="68">
        <v>0</v>
      </c>
      <c r="M219" s="70">
        <f t="shared" si="114"/>
        <v>0</v>
      </c>
      <c r="N219" s="68">
        <v>0</v>
      </c>
      <c r="O219" s="70">
        <f t="shared" si="115"/>
        <v>0</v>
      </c>
      <c r="P219" s="323"/>
      <c r="Q219" s="323"/>
    </row>
    <row r="220" spans="1:17" ht="24.75" customHeight="1" x14ac:dyDescent="0.25">
      <c r="A220" s="309" t="s">
        <v>50</v>
      </c>
      <c r="B220" s="283" t="s">
        <v>51</v>
      </c>
      <c r="C220" s="296" t="s">
        <v>19</v>
      </c>
      <c r="D220" s="297">
        <v>44197</v>
      </c>
      <c r="E220" s="300">
        <v>44531</v>
      </c>
      <c r="F220" s="348" t="s">
        <v>236</v>
      </c>
      <c r="G220" s="30" t="s">
        <v>20</v>
      </c>
      <c r="H220" s="46">
        <f>H221+H222+H223</f>
        <v>10941.6</v>
      </c>
      <c r="I220" s="25">
        <f>I221+I222+I223</f>
        <v>10941.6</v>
      </c>
      <c r="J220" s="2">
        <f>J221+J222+J223</f>
        <v>7242.8</v>
      </c>
      <c r="K220" s="2">
        <f>K221+K222+K223</f>
        <v>8127.7</v>
      </c>
      <c r="L220" s="53">
        <f t="shared" si="87"/>
        <v>66.195072018717553</v>
      </c>
      <c r="M220" s="61">
        <f t="shared" si="95"/>
        <v>-3698.8</v>
      </c>
      <c r="N220" s="53">
        <f t="shared" si="88"/>
        <v>74.282554653798343</v>
      </c>
      <c r="O220" s="61">
        <f t="shared" si="96"/>
        <v>-2813.9000000000005</v>
      </c>
      <c r="P220" s="279"/>
      <c r="Q220" s="279"/>
    </row>
    <row r="221" spans="1:17" ht="18.75" customHeight="1" x14ac:dyDescent="0.25">
      <c r="A221" s="310"/>
      <c r="B221" s="284"/>
      <c r="C221" s="296"/>
      <c r="D221" s="298"/>
      <c r="E221" s="301"/>
      <c r="F221" s="349"/>
      <c r="G221" s="160" t="s">
        <v>21</v>
      </c>
      <c r="H221" s="163">
        <f>10941.6</f>
        <v>10941.6</v>
      </c>
      <c r="I221" s="164">
        <v>10941.6</v>
      </c>
      <c r="J221" s="165">
        <v>7242.8</v>
      </c>
      <c r="K221" s="166">
        <v>8127.7</v>
      </c>
      <c r="L221" s="54">
        <f t="shared" si="87"/>
        <v>66.195072018717553</v>
      </c>
      <c r="M221" s="64">
        <f t="shared" si="95"/>
        <v>-3698.8</v>
      </c>
      <c r="N221" s="54">
        <f t="shared" si="88"/>
        <v>74.282554653798343</v>
      </c>
      <c r="O221" s="64">
        <f t="shared" si="96"/>
        <v>-2813.9000000000005</v>
      </c>
      <c r="P221" s="280"/>
      <c r="Q221" s="280"/>
    </row>
    <row r="222" spans="1:17" ht="18.75" customHeight="1" x14ac:dyDescent="0.25">
      <c r="A222" s="310"/>
      <c r="B222" s="284"/>
      <c r="C222" s="296"/>
      <c r="D222" s="298"/>
      <c r="E222" s="301"/>
      <c r="F222" s="349"/>
      <c r="G222" s="160" t="s">
        <v>22</v>
      </c>
      <c r="H222" s="76">
        <v>0</v>
      </c>
      <c r="I222" s="69">
        <v>0</v>
      </c>
      <c r="J222" s="77">
        <v>0</v>
      </c>
      <c r="K222" s="70">
        <v>0</v>
      </c>
      <c r="L222" s="62">
        <v>0</v>
      </c>
      <c r="M222" s="64">
        <f t="shared" si="95"/>
        <v>0</v>
      </c>
      <c r="N222" s="62">
        <v>0</v>
      </c>
      <c r="O222" s="64">
        <f t="shared" si="96"/>
        <v>0</v>
      </c>
      <c r="P222" s="280"/>
      <c r="Q222" s="280"/>
    </row>
    <row r="223" spans="1:17" ht="18.75" customHeight="1" x14ac:dyDescent="0.25">
      <c r="A223" s="310"/>
      <c r="B223" s="285"/>
      <c r="C223" s="296"/>
      <c r="D223" s="299"/>
      <c r="E223" s="302"/>
      <c r="F223" s="350"/>
      <c r="G223" s="160" t="s">
        <v>23</v>
      </c>
      <c r="H223" s="78">
        <v>0</v>
      </c>
      <c r="I223" s="63">
        <v>0</v>
      </c>
      <c r="J223" s="71">
        <v>0</v>
      </c>
      <c r="K223" s="71">
        <v>0</v>
      </c>
      <c r="L223" s="62">
        <v>0</v>
      </c>
      <c r="M223" s="64">
        <f t="shared" si="95"/>
        <v>0</v>
      </c>
      <c r="N223" s="62">
        <v>0</v>
      </c>
      <c r="O223" s="64">
        <f t="shared" si="96"/>
        <v>0</v>
      </c>
      <c r="P223" s="281"/>
      <c r="Q223" s="281"/>
    </row>
    <row r="224" spans="1:17" ht="16.5" customHeight="1" x14ac:dyDescent="0.25">
      <c r="A224" s="310"/>
      <c r="B224" s="378" t="s">
        <v>182</v>
      </c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  <c r="M224" s="379"/>
      <c r="N224" s="379"/>
      <c r="O224" s="379"/>
      <c r="P224" s="379"/>
      <c r="Q224" s="380"/>
    </row>
    <row r="225" spans="1:17" ht="25.5" customHeight="1" x14ac:dyDescent="0.25">
      <c r="A225" s="310"/>
      <c r="B225" s="312" t="s">
        <v>183</v>
      </c>
      <c r="C225" s="381" t="s">
        <v>19</v>
      </c>
      <c r="D225" s="297" t="s">
        <v>19</v>
      </c>
      <c r="E225" s="300" t="s">
        <v>19</v>
      </c>
      <c r="F225" s="381" t="s">
        <v>19</v>
      </c>
      <c r="G225" s="103" t="s">
        <v>20</v>
      </c>
      <c r="H225" s="74">
        <f>H226+H227+H228</f>
        <v>0</v>
      </c>
      <c r="I225" s="66">
        <f>I226+I227+I228</f>
        <v>0</v>
      </c>
      <c r="J225" s="75">
        <f>J226+J227+J228</f>
        <v>0</v>
      </c>
      <c r="K225" s="75">
        <f>K226+K227+K228</f>
        <v>0</v>
      </c>
      <c r="L225" s="65">
        <v>0</v>
      </c>
      <c r="M225" s="67">
        <f t="shared" ref="M225:M228" si="118">J225-H225</f>
        <v>0</v>
      </c>
      <c r="N225" s="65">
        <v>0</v>
      </c>
      <c r="O225" s="67">
        <f t="shared" ref="O225:O228" si="119">K225-H225</f>
        <v>0</v>
      </c>
      <c r="P225" s="321"/>
      <c r="Q225" s="321"/>
    </row>
    <row r="226" spans="1:17" ht="20.25" customHeight="1" x14ac:dyDescent="0.25">
      <c r="A226" s="310"/>
      <c r="B226" s="313"/>
      <c r="C226" s="382"/>
      <c r="D226" s="298"/>
      <c r="E226" s="301"/>
      <c r="F226" s="382"/>
      <c r="G226" s="104" t="s">
        <v>21</v>
      </c>
      <c r="H226" s="76">
        <v>0</v>
      </c>
      <c r="I226" s="69">
        <v>0</v>
      </c>
      <c r="J226" s="77">
        <v>0</v>
      </c>
      <c r="K226" s="70">
        <v>0</v>
      </c>
      <c r="L226" s="68">
        <v>0</v>
      </c>
      <c r="M226" s="70">
        <v>0</v>
      </c>
      <c r="N226" s="68">
        <v>0</v>
      </c>
      <c r="O226" s="70">
        <v>0</v>
      </c>
      <c r="P226" s="322"/>
      <c r="Q226" s="322"/>
    </row>
    <row r="227" spans="1:17" ht="20.25" customHeight="1" x14ac:dyDescent="0.25">
      <c r="A227" s="310"/>
      <c r="B227" s="313"/>
      <c r="C227" s="382"/>
      <c r="D227" s="298"/>
      <c r="E227" s="301"/>
      <c r="F227" s="382"/>
      <c r="G227" s="104" t="s">
        <v>22</v>
      </c>
      <c r="H227" s="76">
        <v>0</v>
      </c>
      <c r="I227" s="69">
        <v>0</v>
      </c>
      <c r="J227" s="77">
        <v>0</v>
      </c>
      <c r="K227" s="70">
        <v>0</v>
      </c>
      <c r="L227" s="68">
        <v>0</v>
      </c>
      <c r="M227" s="70">
        <v>0</v>
      </c>
      <c r="N227" s="68">
        <v>0</v>
      </c>
      <c r="O227" s="70">
        <v>0</v>
      </c>
      <c r="P227" s="322"/>
      <c r="Q227" s="322"/>
    </row>
    <row r="228" spans="1:17" ht="20.25" customHeight="1" thickBot="1" x14ac:dyDescent="0.3">
      <c r="A228" s="311"/>
      <c r="B228" s="372"/>
      <c r="C228" s="383"/>
      <c r="D228" s="299"/>
      <c r="E228" s="302"/>
      <c r="F228" s="383"/>
      <c r="G228" s="104" t="s">
        <v>23</v>
      </c>
      <c r="H228" s="76">
        <v>0</v>
      </c>
      <c r="I228" s="69">
        <v>0</v>
      </c>
      <c r="J228" s="77">
        <v>0</v>
      </c>
      <c r="K228" s="77">
        <v>0</v>
      </c>
      <c r="L228" s="68">
        <v>0</v>
      </c>
      <c r="M228" s="70">
        <f t="shared" si="118"/>
        <v>0</v>
      </c>
      <c r="N228" s="68">
        <v>0</v>
      </c>
      <c r="O228" s="70">
        <f t="shared" si="119"/>
        <v>0</v>
      </c>
      <c r="P228" s="323"/>
      <c r="Q228" s="323"/>
    </row>
    <row r="229" spans="1:17" ht="30.75" customHeight="1" x14ac:dyDescent="0.25">
      <c r="A229" s="243" t="s">
        <v>52</v>
      </c>
      <c r="B229" s="245" t="s">
        <v>129</v>
      </c>
      <c r="C229" s="247" t="s">
        <v>455</v>
      </c>
      <c r="D229" s="249" t="s">
        <v>19</v>
      </c>
      <c r="E229" s="252" t="s">
        <v>19</v>
      </c>
      <c r="F229" s="255" t="s">
        <v>19</v>
      </c>
      <c r="G229" s="29" t="s">
        <v>20</v>
      </c>
      <c r="H229" s="41">
        <f>H230+H231+H232</f>
        <v>34312.300000000003</v>
      </c>
      <c r="I229" s="24">
        <f>I230+I231+I232</f>
        <v>34312.300000000003</v>
      </c>
      <c r="J229" s="10">
        <f>J230+J231+J232</f>
        <v>12929.000000000002</v>
      </c>
      <c r="K229" s="10">
        <f>K230+K231+K232</f>
        <v>12929.000000000002</v>
      </c>
      <c r="L229" s="21">
        <f t="shared" si="87"/>
        <v>37.680365350034826</v>
      </c>
      <c r="M229" s="19">
        <f t="shared" si="95"/>
        <v>-21383.300000000003</v>
      </c>
      <c r="N229" s="21">
        <f t="shared" si="88"/>
        <v>37.680365350034826</v>
      </c>
      <c r="O229" s="19">
        <f t="shared" si="96"/>
        <v>-21383.300000000003</v>
      </c>
      <c r="P229" s="258"/>
      <c r="Q229" s="258"/>
    </row>
    <row r="230" spans="1:17" ht="20.25" customHeight="1" x14ac:dyDescent="0.25">
      <c r="A230" s="244"/>
      <c r="B230" s="246"/>
      <c r="C230" s="248"/>
      <c r="D230" s="250"/>
      <c r="E230" s="253"/>
      <c r="F230" s="256"/>
      <c r="G230" s="31" t="s">
        <v>21</v>
      </c>
      <c r="H230" s="42">
        <f>H234</f>
        <v>18068.900000000001</v>
      </c>
      <c r="I230" s="11">
        <f t="shared" ref="I230" si="120">I234</f>
        <v>18068.900000000001</v>
      </c>
      <c r="J230" s="11">
        <f t="shared" ref="H230:K232" si="121">J234</f>
        <v>12929.000000000002</v>
      </c>
      <c r="K230" s="11">
        <f t="shared" si="121"/>
        <v>12929.000000000002</v>
      </c>
      <c r="L230" s="56">
        <f t="shared" si="87"/>
        <v>71.553885405309686</v>
      </c>
      <c r="M230" s="22">
        <f t="shared" si="95"/>
        <v>-5139.8999999999996</v>
      </c>
      <c r="N230" s="56">
        <f t="shared" si="88"/>
        <v>71.553885405309686</v>
      </c>
      <c r="O230" s="22">
        <f t="shared" si="96"/>
        <v>-5139.8999999999996</v>
      </c>
      <c r="P230" s="259"/>
      <c r="Q230" s="259"/>
    </row>
    <row r="231" spans="1:17" ht="20.25" customHeight="1" x14ac:dyDescent="0.25">
      <c r="A231" s="244"/>
      <c r="B231" s="246"/>
      <c r="C231" s="248"/>
      <c r="D231" s="250"/>
      <c r="E231" s="253"/>
      <c r="F231" s="256"/>
      <c r="G231" s="31" t="s">
        <v>22</v>
      </c>
      <c r="H231" s="42">
        <f t="shared" si="121"/>
        <v>16243.4</v>
      </c>
      <c r="I231" s="11">
        <f>I235</f>
        <v>16243.4</v>
      </c>
      <c r="J231" s="11">
        <f t="shared" si="121"/>
        <v>0</v>
      </c>
      <c r="K231" s="11">
        <f t="shared" si="121"/>
        <v>0</v>
      </c>
      <c r="L231" s="56">
        <f t="shared" si="87"/>
        <v>0</v>
      </c>
      <c r="M231" s="22">
        <f t="shared" si="95"/>
        <v>-16243.4</v>
      </c>
      <c r="N231" s="56">
        <f t="shared" si="88"/>
        <v>0</v>
      </c>
      <c r="O231" s="22">
        <f t="shared" si="96"/>
        <v>-16243.4</v>
      </c>
      <c r="P231" s="259"/>
      <c r="Q231" s="259"/>
    </row>
    <row r="232" spans="1:17" ht="20.25" customHeight="1" x14ac:dyDescent="0.25">
      <c r="A232" s="244"/>
      <c r="B232" s="246"/>
      <c r="C232" s="248"/>
      <c r="D232" s="251"/>
      <c r="E232" s="254"/>
      <c r="F232" s="257"/>
      <c r="G232" s="31" t="s">
        <v>23</v>
      </c>
      <c r="H232" s="119">
        <f t="shared" si="121"/>
        <v>0</v>
      </c>
      <c r="I232" s="120">
        <f t="shared" si="121"/>
        <v>0</v>
      </c>
      <c r="J232" s="121">
        <f t="shared" si="121"/>
        <v>0</v>
      </c>
      <c r="K232" s="121">
        <f t="shared" si="121"/>
        <v>0</v>
      </c>
      <c r="L232" s="194">
        <v>0</v>
      </c>
      <c r="M232" s="195">
        <f t="shared" si="95"/>
        <v>0</v>
      </c>
      <c r="N232" s="194">
        <v>0</v>
      </c>
      <c r="O232" s="195">
        <f t="shared" si="96"/>
        <v>0</v>
      </c>
      <c r="P232" s="260"/>
      <c r="Q232" s="260"/>
    </row>
    <row r="233" spans="1:17" ht="30.75" customHeight="1" x14ac:dyDescent="0.25">
      <c r="A233" s="261" t="s">
        <v>53</v>
      </c>
      <c r="B233" s="367" t="s">
        <v>164</v>
      </c>
      <c r="C233" s="267" t="s">
        <v>19</v>
      </c>
      <c r="D233" s="270" t="s">
        <v>19</v>
      </c>
      <c r="E233" s="406" t="s">
        <v>19</v>
      </c>
      <c r="F233" s="409" t="s">
        <v>19</v>
      </c>
      <c r="G233" s="30" t="s">
        <v>20</v>
      </c>
      <c r="H233" s="46">
        <f>H234+H235+H236</f>
        <v>34312.300000000003</v>
      </c>
      <c r="I233" s="25">
        <f>I234+I235+I236</f>
        <v>34312.300000000003</v>
      </c>
      <c r="J233" s="2">
        <f>J234+J235+J236</f>
        <v>12929.000000000002</v>
      </c>
      <c r="K233" s="2">
        <f>K234+K235+K236</f>
        <v>12929.000000000002</v>
      </c>
      <c r="L233" s="53">
        <f t="shared" si="87"/>
        <v>37.680365350034826</v>
      </c>
      <c r="M233" s="20">
        <f t="shared" si="95"/>
        <v>-21383.300000000003</v>
      </c>
      <c r="N233" s="53">
        <f t="shared" si="88"/>
        <v>37.680365350034826</v>
      </c>
      <c r="O233" s="20">
        <f t="shared" si="96"/>
        <v>-21383.300000000003</v>
      </c>
      <c r="P233" s="332"/>
      <c r="Q233" s="332"/>
    </row>
    <row r="234" spans="1:17" ht="21" customHeight="1" x14ac:dyDescent="0.25">
      <c r="A234" s="262"/>
      <c r="B234" s="368"/>
      <c r="C234" s="268"/>
      <c r="D234" s="271"/>
      <c r="E234" s="407"/>
      <c r="F234" s="410"/>
      <c r="G234" s="160" t="s">
        <v>21</v>
      </c>
      <c r="H234" s="47">
        <f>H238+H670+H686</f>
        <v>18068.900000000001</v>
      </c>
      <c r="I234" s="72">
        <f t="shared" ref="I234:K234" si="122">I238+I670+I686</f>
        <v>18068.900000000001</v>
      </c>
      <c r="J234" s="3">
        <f t="shared" si="122"/>
        <v>12929.000000000002</v>
      </c>
      <c r="K234" s="73">
        <f t="shared" si="122"/>
        <v>12929.000000000002</v>
      </c>
      <c r="L234" s="54">
        <f t="shared" si="87"/>
        <v>71.553885405309686</v>
      </c>
      <c r="M234" s="12">
        <f t="shared" si="95"/>
        <v>-5139.8999999999996</v>
      </c>
      <c r="N234" s="54">
        <f t="shared" si="88"/>
        <v>71.553885405309686</v>
      </c>
      <c r="O234" s="12">
        <f t="shared" si="96"/>
        <v>-5139.8999999999996</v>
      </c>
      <c r="P234" s="333"/>
      <c r="Q234" s="333"/>
    </row>
    <row r="235" spans="1:17" ht="21" customHeight="1" x14ac:dyDescent="0.25">
      <c r="A235" s="262"/>
      <c r="B235" s="368"/>
      <c r="C235" s="268"/>
      <c r="D235" s="271"/>
      <c r="E235" s="407"/>
      <c r="F235" s="410"/>
      <c r="G235" s="160" t="s">
        <v>22</v>
      </c>
      <c r="H235" s="47">
        <f>H239+H671+H687</f>
        <v>16243.4</v>
      </c>
      <c r="I235" s="72">
        <f t="shared" ref="I235:K236" si="123">I239+I671+I687</f>
        <v>16243.4</v>
      </c>
      <c r="J235" s="3">
        <f t="shared" si="123"/>
        <v>0</v>
      </c>
      <c r="K235" s="73">
        <f t="shared" si="123"/>
        <v>0</v>
      </c>
      <c r="L235" s="54">
        <f t="shared" si="87"/>
        <v>0</v>
      </c>
      <c r="M235" s="12">
        <f t="shared" si="95"/>
        <v>-16243.4</v>
      </c>
      <c r="N235" s="54">
        <f t="shared" si="88"/>
        <v>0</v>
      </c>
      <c r="O235" s="12">
        <f t="shared" si="96"/>
        <v>-16243.4</v>
      </c>
      <c r="P235" s="333"/>
      <c r="Q235" s="333"/>
    </row>
    <row r="236" spans="1:17" ht="21" customHeight="1" x14ac:dyDescent="0.25">
      <c r="A236" s="263"/>
      <c r="B236" s="369"/>
      <c r="C236" s="269"/>
      <c r="D236" s="272"/>
      <c r="E236" s="408"/>
      <c r="F236" s="411"/>
      <c r="G236" s="160" t="s">
        <v>23</v>
      </c>
      <c r="H236" s="78">
        <f>H240+H672+H688</f>
        <v>0</v>
      </c>
      <c r="I236" s="124">
        <f t="shared" si="123"/>
        <v>0</v>
      </c>
      <c r="J236" s="71">
        <f t="shared" si="123"/>
        <v>0</v>
      </c>
      <c r="K236" s="125">
        <f t="shared" si="123"/>
        <v>0</v>
      </c>
      <c r="L236" s="97">
        <v>0</v>
      </c>
      <c r="M236" s="98">
        <f t="shared" si="95"/>
        <v>0</v>
      </c>
      <c r="N236" s="97">
        <v>0</v>
      </c>
      <c r="O236" s="98">
        <f t="shared" si="96"/>
        <v>0</v>
      </c>
      <c r="P236" s="334"/>
      <c r="Q236" s="334"/>
    </row>
    <row r="237" spans="1:17" ht="30.75" customHeight="1" x14ac:dyDescent="0.25">
      <c r="A237" s="309" t="s">
        <v>54</v>
      </c>
      <c r="B237" s="283" t="s">
        <v>165</v>
      </c>
      <c r="C237" s="228" t="s">
        <v>19</v>
      </c>
      <c r="D237" s="287" t="s">
        <v>19</v>
      </c>
      <c r="E237" s="412" t="s">
        <v>19</v>
      </c>
      <c r="F237" s="413" t="s">
        <v>19</v>
      </c>
      <c r="G237" s="30" t="s">
        <v>20</v>
      </c>
      <c r="H237" s="46">
        <f>H238+H239+H240</f>
        <v>34312.300000000003</v>
      </c>
      <c r="I237" s="25">
        <f>I238+I239+I240</f>
        <v>34312.300000000003</v>
      </c>
      <c r="J237" s="2">
        <f>J238+J239+J240</f>
        <v>12929.000000000002</v>
      </c>
      <c r="K237" s="2">
        <f>K238+K239+K240</f>
        <v>12929.000000000002</v>
      </c>
      <c r="L237" s="53">
        <f t="shared" si="87"/>
        <v>37.680365350034826</v>
      </c>
      <c r="M237" s="20">
        <f t="shared" ref="M237:M704" si="124">J237-H237</f>
        <v>-21383.300000000003</v>
      </c>
      <c r="N237" s="53">
        <f t="shared" si="88"/>
        <v>37.680365350034826</v>
      </c>
      <c r="O237" s="20">
        <f t="shared" ref="O237:O704" si="125">K237-H237</f>
        <v>-21383.300000000003</v>
      </c>
      <c r="P237" s="280"/>
      <c r="Q237" s="280"/>
    </row>
    <row r="238" spans="1:17" ht="20.25" customHeight="1" x14ac:dyDescent="0.25">
      <c r="A238" s="310"/>
      <c r="B238" s="284"/>
      <c r="C238" s="229"/>
      <c r="D238" s="232"/>
      <c r="E238" s="390"/>
      <c r="F238" s="414"/>
      <c r="G238" s="160" t="s">
        <v>21</v>
      </c>
      <c r="H238" s="47">
        <f>H242</f>
        <v>18068.900000000001</v>
      </c>
      <c r="I238" s="26">
        <f>I242</f>
        <v>18068.900000000001</v>
      </c>
      <c r="J238" s="3">
        <f>J242</f>
        <v>12929.000000000002</v>
      </c>
      <c r="K238" s="3">
        <f>K242</f>
        <v>12929.000000000002</v>
      </c>
      <c r="L238" s="54">
        <f t="shared" si="87"/>
        <v>71.553885405309686</v>
      </c>
      <c r="M238" s="12">
        <f t="shared" si="124"/>
        <v>-5139.8999999999996</v>
      </c>
      <c r="N238" s="54">
        <f t="shared" si="88"/>
        <v>71.553885405309686</v>
      </c>
      <c r="O238" s="12">
        <f t="shared" si="125"/>
        <v>-5139.8999999999996</v>
      </c>
      <c r="P238" s="280"/>
      <c r="Q238" s="280"/>
    </row>
    <row r="239" spans="1:17" ht="20.25" customHeight="1" x14ac:dyDescent="0.25">
      <c r="A239" s="310"/>
      <c r="B239" s="284"/>
      <c r="C239" s="229"/>
      <c r="D239" s="232"/>
      <c r="E239" s="390"/>
      <c r="F239" s="414"/>
      <c r="G239" s="160" t="s">
        <v>22</v>
      </c>
      <c r="H239" s="47">
        <f t="shared" ref="H239:K240" si="126">H243</f>
        <v>16243.4</v>
      </c>
      <c r="I239" s="26">
        <f>I243</f>
        <v>16243.4</v>
      </c>
      <c r="J239" s="3">
        <f t="shared" si="126"/>
        <v>0</v>
      </c>
      <c r="K239" s="3">
        <f t="shared" si="126"/>
        <v>0</v>
      </c>
      <c r="L239" s="54">
        <f t="shared" si="87"/>
        <v>0</v>
      </c>
      <c r="M239" s="12">
        <f t="shared" si="124"/>
        <v>-16243.4</v>
      </c>
      <c r="N239" s="54">
        <f t="shared" si="88"/>
        <v>0</v>
      </c>
      <c r="O239" s="12">
        <f t="shared" si="125"/>
        <v>-16243.4</v>
      </c>
      <c r="P239" s="280"/>
      <c r="Q239" s="280"/>
    </row>
    <row r="240" spans="1:17" ht="20.25" customHeight="1" x14ac:dyDescent="0.25">
      <c r="A240" s="371"/>
      <c r="B240" s="285"/>
      <c r="C240" s="286"/>
      <c r="D240" s="288"/>
      <c r="E240" s="391"/>
      <c r="F240" s="415"/>
      <c r="G240" s="160" t="s">
        <v>23</v>
      </c>
      <c r="H240" s="78">
        <f t="shared" si="126"/>
        <v>0</v>
      </c>
      <c r="I240" s="63">
        <f t="shared" si="126"/>
        <v>0</v>
      </c>
      <c r="J240" s="71">
        <f t="shared" si="126"/>
        <v>0</v>
      </c>
      <c r="K240" s="71">
        <f t="shared" si="126"/>
        <v>0</v>
      </c>
      <c r="L240" s="97">
        <v>0</v>
      </c>
      <c r="M240" s="98">
        <f t="shared" si="124"/>
        <v>0</v>
      </c>
      <c r="N240" s="97">
        <v>0</v>
      </c>
      <c r="O240" s="98">
        <f t="shared" si="125"/>
        <v>0</v>
      </c>
      <c r="P240" s="281"/>
      <c r="Q240" s="281"/>
    </row>
    <row r="241" spans="1:17" ht="29.25" customHeight="1" x14ac:dyDescent="0.25">
      <c r="A241" s="309" t="s">
        <v>55</v>
      </c>
      <c r="B241" s="283" t="s">
        <v>224</v>
      </c>
      <c r="C241" s="228" t="s">
        <v>19</v>
      </c>
      <c r="D241" s="287" t="s">
        <v>19</v>
      </c>
      <c r="E241" s="412" t="s">
        <v>19</v>
      </c>
      <c r="F241" s="413" t="s">
        <v>19</v>
      </c>
      <c r="G241" s="30" t="s">
        <v>20</v>
      </c>
      <c r="H241" s="46">
        <f>H242+H243+H244</f>
        <v>34312.300000000003</v>
      </c>
      <c r="I241" s="81">
        <f>I242+I243+I244</f>
        <v>34312.300000000003</v>
      </c>
      <c r="J241" s="2">
        <f>J242+J243+J244</f>
        <v>12929.000000000002</v>
      </c>
      <c r="K241" s="25">
        <f>K242+K243+K244</f>
        <v>12929.000000000002</v>
      </c>
      <c r="L241" s="53">
        <f t="shared" si="87"/>
        <v>37.680365350034826</v>
      </c>
      <c r="M241" s="20">
        <f t="shared" si="124"/>
        <v>-21383.300000000003</v>
      </c>
      <c r="N241" s="53">
        <f t="shared" si="88"/>
        <v>37.680365350034826</v>
      </c>
      <c r="O241" s="20">
        <f t="shared" si="125"/>
        <v>-21383.300000000003</v>
      </c>
      <c r="P241" s="279"/>
      <c r="Q241" s="279"/>
    </row>
    <row r="242" spans="1:17" ht="22.5" customHeight="1" x14ac:dyDescent="0.25">
      <c r="A242" s="310"/>
      <c r="B242" s="284"/>
      <c r="C242" s="229"/>
      <c r="D242" s="232"/>
      <c r="E242" s="390"/>
      <c r="F242" s="414"/>
      <c r="G242" s="160" t="s">
        <v>21</v>
      </c>
      <c r="H242" s="72">
        <f>H246+H250+H254+H258+H262+H266+H270+H274+H278+H282+H286+H290+H294+H298+H302+H306+H310+H314+H318+H322+H326+H330+H334+H338+H342+H346+H350+H354+H358+H362+H366+H370+H374+H378+H382+H386+H390+H394+H398+H402+H406+H410+H414+H418+H422+H426+H430+H434+H438+H442+H446+H450+H454+H458+H462+H466+H470+H474+H478+H482+H486+H490+H494+H498+H502+H506+H510+H514+H518+H522+H526+H530+H534+H538+H542+H546+H550+H554+H558+H562+H566+H570+H574+H578+H582+H586+H590+H594+H598+H602+H606+H610+H614+H618+H622+H626+H630+H634+H638+H642+H646+H650+H654+H658</f>
        <v>18068.900000000001</v>
      </c>
      <c r="I242" s="72">
        <f>I246+I250+I254+I258+I262+I266+I270+I274+I278+I282+I286+I290+I294+I298+I302+I306+I310+I314+I318+I322+I326+I330+I334+I338+I342+I346+I350+I354+I358+I362+I366+I370+I374+I378+I382+I386+I390+I394+I398+I402+I406+I410+I414+I418+I422+I426+I430+I434+I438+I442+I446+I450+I454+I458+I462+I466+I470+I474+I478+I482+I486+I490+I494+I498+I502+I506+I510+I514+I518+I522+I526+I530+I534+I538+I542+I546+I550+I554+I558+I562+I566+I570+I574+I578+I582+I586+I590+I594+I598+I602+I606+I610+I614+I618+I622+I626+I630+I634+I638+I642+I646+I650+I654+I658+I662+I666</f>
        <v>18068.900000000001</v>
      </c>
      <c r="J242" s="3">
        <f>J246+J250+J254+J258+J262+J266+J270+J274+J278+J282+J286+J290+J294+J298+J302+J306+J310+J314+J318+J322+J326+J330+J334+J338+J342+J346+J350+J354+J358+J362+J366+J370+J374+J378+J382+J386+J390+J394+J398+J402+J406+J410+J414+J418+J422+J426+J430+J434+J438+J442+J446+J450+J454+J458+J462+J466+J470+J474+J478+J482+J486+J490+J494+J498+J502+J506+J510+J514+J518+J522+J526+J530+J534+J538+J542+J546+J550+J554+J558+J562+J566+J570+J574+J578+J582+J586+J590+J594+J598+J602+J606+J610+J614+J618+J622+J626+J630+J634+J638+J642+J646+J650+J654+J658+J662+J666</f>
        <v>12929.000000000002</v>
      </c>
      <c r="K242" s="101">
        <f t="shared" ref="K242" si="127">K246+K250+K254+K258+K262+K266+K270+K274+K278+K282+K286+K290+K294+K298+K302+K306+K310+K314+K318+K322+K326+K330+K334+K338+K342+K346+K350+K354+K358+K362+K366+K370+K374+K378+K382+K386+K390+K394+K398+K402+K406+K410+K414+K418+K422+K426+K430+K434+K438+K442+K446+K450+K454+K458+K462+K466+K470+K474+K478+K482+K486+K490+K494+K498+K502+K506+K510+K514+K518+K522+K526+K530+K534+K538+K542+K546+K550+K554+K558+K562+K566+K570+K574+K578+K582+K586+K590+K594+K598+K602+K606+K610+K614+K618+K622+K626+K630+K634+K638+K642+K646+K650+K654+K658+K662+K666</f>
        <v>12929.000000000002</v>
      </c>
      <c r="L242" s="54">
        <f t="shared" si="87"/>
        <v>71.553885405309686</v>
      </c>
      <c r="M242" s="12">
        <f t="shared" si="124"/>
        <v>-5139.8999999999996</v>
      </c>
      <c r="N242" s="54">
        <f t="shared" si="88"/>
        <v>71.553885405309686</v>
      </c>
      <c r="O242" s="12">
        <f t="shared" si="125"/>
        <v>-5139.8999999999996</v>
      </c>
      <c r="P242" s="280"/>
      <c r="Q242" s="280"/>
    </row>
    <row r="243" spans="1:17" ht="22.5" customHeight="1" x14ac:dyDescent="0.25">
      <c r="A243" s="310"/>
      <c r="B243" s="284"/>
      <c r="C243" s="229"/>
      <c r="D243" s="232"/>
      <c r="E243" s="390"/>
      <c r="F243" s="414"/>
      <c r="G243" s="160" t="s">
        <v>22</v>
      </c>
      <c r="H243" s="72">
        <f t="shared" ref="H243:K244" si="128">H247+H251+H255+H259+H263+H267+H271+H275+H279+H283+H287+H291+H295+H299+H303+H307+H311+H315+H319+H323+H327+H331+H335+H339+H343+H347+H351+H355+H359+H363+H367+H371+H375+H379+H383+H387+H391+H395+H399+H403+H407+H411+H415+H419+H423+H427+H431+H435+H439+H443+H447+H451+H455+H459+H463+H467+H471+H475+H479+H483+H487+H491+H495+H499+H503+H507+H511+H515+H519+H523+H527+H531+H535+H539+H543+H547+H551+H555+H559+H563+H567+H571+H575+H579+H583+H587+H591+H595+H599+H603+H607+H611+H615+H619+H623+H627+H631+H635+H639+H643+H647+H651+H655+H659+H663+H667</f>
        <v>16243.4</v>
      </c>
      <c r="I243" s="54">
        <f t="shared" si="128"/>
        <v>16243.4</v>
      </c>
      <c r="J243" s="3">
        <f t="shared" si="128"/>
        <v>0</v>
      </c>
      <c r="K243" s="101">
        <f>K247+K251+K255+K259+K263+K267+K271+K275+K279+K283+K287+K291+K295+K299+K303+K307+K311+K315+K319+K323+K327+K331+K335+K339+K343+K347+K351+K355+K359+K363+K367+K371+K375+K379+K383+K387+K391+K395+K399+K403+K407+K411+K415+K419+K423+K427+K431+K435+K439+K443+K447+K451+K455+K459+K463+K467+K471+K475+K479+K483+K487+K491+K495+K499+K503+K507+K511+K515+K519+K523+K527+K531+K535+K539+K543+K547+K551+K555+K559+K563+K567+K571+K575+K579+K583+K587+K591+K595+K599+K603+K607+K611+K615+K619+K623+K627+K631+K635+K639+K643+K647+K651+K655+K659+K663+K667</f>
        <v>0</v>
      </c>
      <c r="L243" s="54">
        <f t="shared" si="87"/>
        <v>0</v>
      </c>
      <c r="M243" s="12">
        <f t="shared" si="124"/>
        <v>-16243.4</v>
      </c>
      <c r="N243" s="54">
        <f t="shared" si="88"/>
        <v>0</v>
      </c>
      <c r="O243" s="12">
        <f t="shared" si="125"/>
        <v>-16243.4</v>
      </c>
      <c r="P243" s="280"/>
      <c r="Q243" s="280"/>
    </row>
    <row r="244" spans="1:17" ht="22.5" customHeight="1" x14ac:dyDescent="0.25">
      <c r="A244" s="371"/>
      <c r="B244" s="285"/>
      <c r="C244" s="286"/>
      <c r="D244" s="288"/>
      <c r="E244" s="391"/>
      <c r="F244" s="415"/>
      <c r="G244" s="160" t="s">
        <v>23</v>
      </c>
      <c r="H244" s="124">
        <f t="shared" ref="H244" si="129">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+H616+H620+H624+H628</f>
        <v>0</v>
      </c>
      <c r="I244" s="124">
        <f t="shared" si="128"/>
        <v>0</v>
      </c>
      <c r="J244" s="71">
        <f t="shared" si="128"/>
        <v>0</v>
      </c>
      <c r="K244" s="196">
        <f t="shared" si="128"/>
        <v>0</v>
      </c>
      <c r="L244" s="62">
        <v>0</v>
      </c>
      <c r="M244" s="64">
        <f t="shared" si="124"/>
        <v>0</v>
      </c>
      <c r="N244" s="62">
        <v>0</v>
      </c>
      <c r="O244" s="64">
        <f t="shared" si="125"/>
        <v>0</v>
      </c>
      <c r="P244" s="281"/>
      <c r="Q244" s="281"/>
    </row>
    <row r="245" spans="1:17" ht="15" hidden="1" customHeight="1" x14ac:dyDescent="0.25">
      <c r="A245" s="309"/>
      <c r="B245" s="342" t="s">
        <v>98</v>
      </c>
      <c r="C245" s="228" t="s">
        <v>19</v>
      </c>
      <c r="D245" s="287" t="s">
        <v>185</v>
      </c>
      <c r="E245" s="412" t="s">
        <v>185</v>
      </c>
      <c r="F245" s="345" t="s">
        <v>137</v>
      </c>
      <c r="G245" s="30" t="s">
        <v>20</v>
      </c>
      <c r="H245" s="74">
        <f>H246+H247+H248</f>
        <v>0</v>
      </c>
      <c r="I245" s="66">
        <f>I246+I247+I248</f>
        <v>0</v>
      </c>
      <c r="J245" s="75">
        <f>J246+J247+J248</f>
        <v>0</v>
      </c>
      <c r="K245" s="75">
        <f>K246+K247+K248</f>
        <v>0</v>
      </c>
      <c r="L245" s="59">
        <v>0</v>
      </c>
      <c r="M245" s="61">
        <f t="shared" si="124"/>
        <v>0</v>
      </c>
      <c r="N245" s="59">
        <v>0</v>
      </c>
      <c r="O245" s="61">
        <f t="shared" si="125"/>
        <v>0</v>
      </c>
      <c r="P245" s="279"/>
      <c r="Q245" s="279"/>
    </row>
    <row r="246" spans="1:17" hidden="1" x14ac:dyDescent="0.25">
      <c r="A246" s="310"/>
      <c r="B246" s="343"/>
      <c r="C246" s="229"/>
      <c r="D246" s="232"/>
      <c r="E246" s="390"/>
      <c r="F246" s="346"/>
      <c r="G246" s="160" t="s">
        <v>21</v>
      </c>
      <c r="H246" s="76">
        <v>0</v>
      </c>
      <c r="I246" s="69">
        <v>0</v>
      </c>
      <c r="J246" s="77">
        <v>0</v>
      </c>
      <c r="K246" s="77">
        <v>0</v>
      </c>
      <c r="L246" s="62">
        <v>0</v>
      </c>
      <c r="M246" s="64">
        <f t="shared" si="124"/>
        <v>0</v>
      </c>
      <c r="N246" s="62">
        <v>0</v>
      </c>
      <c r="O246" s="64">
        <f t="shared" si="125"/>
        <v>0</v>
      </c>
      <c r="P246" s="280"/>
      <c r="Q246" s="280"/>
    </row>
    <row r="247" spans="1:17" hidden="1" x14ac:dyDescent="0.25">
      <c r="A247" s="310"/>
      <c r="B247" s="343"/>
      <c r="C247" s="229"/>
      <c r="D247" s="232"/>
      <c r="E247" s="390"/>
      <c r="F247" s="346"/>
      <c r="G247" s="160" t="s">
        <v>22</v>
      </c>
      <c r="H247" s="78">
        <v>0</v>
      </c>
      <c r="I247" s="63">
        <v>0</v>
      </c>
      <c r="J247" s="71">
        <v>0</v>
      </c>
      <c r="K247" s="71">
        <v>0</v>
      </c>
      <c r="L247" s="62">
        <v>0</v>
      </c>
      <c r="M247" s="64">
        <f t="shared" si="124"/>
        <v>0</v>
      </c>
      <c r="N247" s="62">
        <v>0</v>
      </c>
      <c r="O247" s="64">
        <f t="shared" si="125"/>
        <v>0</v>
      </c>
      <c r="P247" s="280"/>
      <c r="Q247" s="280"/>
    </row>
    <row r="248" spans="1:17" hidden="1" x14ac:dyDescent="0.25">
      <c r="A248" s="371"/>
      <c r="B248" s="344"/>
      <c r="C248" s="286"/>
      <c r="D248" s="288"/>
      <c r="E248" s="391"/>
      <c r="F248" s="347"/>
      <c r="G248" s="160" t="s">
        <v>23</v>
      </c>
      <c r="H248" s="78">
        <v>0</v>
      </c>
      <c r="I248" s="63">
        <v>0</v>
      </c>
      <c r="J248" s="71">
        <v>0</v>
      </c>
      <c r="K248" s="71">
        <v>0</v>
      </c>
      <c r="L248" s="97">
        <v>0</v>
      </c>
      <c r="M248" s="98">
        <f t="shared" si="124"/>
        <v>0</v>
      </c>
      <c r="N248" s="97">
        <v>0</v>
      </c>
      <c r="O248" s="98">
        <f t="shared" si="125"/>
        <v>0</v>
      </c>
      <c r="P248" s="281"/>
      <c r="Q248" s="281"/>
    </row>
    <row r="249" spans="1:17" ht="15" hidden="1" customHeight="1" x14ac:dyDescent="0.25">
      <c r="A249" s="309"/>
      <c r="B249" s="342" t="s">
        <v>99</v>
      </c>
      <c r="C249" s="228" t="s">
        <v>19</v>
      </c>
      <c r="D249" s="287" t="s">
        <v>185</v>
      </c>
      <c r="E249" s="412" t="s">
        <v>185</v>
      </c>
      <c r="F249" s="345" t="s">
        <v>138</v>
      </c>
      <c r="G249" s="30" t="s">
        <v>20</v>
      </c>
      <c r="H249" s="74">
        <f>H250+H251+H252</f>
        <v>0</v>
      </c>
      <c r="I249" s="66">
        <f>I250+I251+I252</f>
        <v>0</v>
      </c>
      <c r="J249" s="75">
        <f>J250+J251+J252</f>
        <v>0</v>
      </c>
      <c r="K249" s="75">
        <f>K250+K251+K252</f>
        <v>0</v>
      </c>
      <c r="L249" s="59">
        <v>0</v>
      </c>
      <c r="M249" s="61">
        <f t="shared" si="124"/>
        <v>0</v>
      </c>
      <c r="N249" s="59">
        <v>0</v>
      </c>
      <c r="O249" s="61">
        <f t="shared" si="125"/>
        <v>0</v>
      </c>
      <c r="P249" s="280"/>
      <c r="Q249" s="280"/>
    </row>
    <row r="250" spans="1:17" hidden="1" x14ac:dyDescent="0.25">
      <c r="A250" s="310"/>
      <c r="B250" s="343"/>
      <c r="C250" s="229"/>
      <c r="D250" s="232"/>
      <c r="E250" s="390"/>
      <c r="F250" s="346"/>
      <c r="G250" s="160" t="s">
        <v>21</v>
      </c>
      <c r="H250" s="76">
        <v>0</v>
      </c>
      <c r="I250" s="69">
        <v>0</v>
      </c>
      <c r="J250" s="77">
        <v>0</v>
      </c>
      <c r="K250" s="77">
        <v>0</v>
      </c>
      <c r="L250" s="62">
        <v>0</v>
      </c>
      <c r="M250" s="64">
        <f t="shared" si="124"/>
        <v>0</v>
      </c>
      <c r="N250" s="62">
        <v>0</v>
      </c>
      <c r="O250" s="64">
        <f t="shared" si="125"/>
        <v>0</v>
      </c>
      <c r="P250" s="280"/>
      <c r="Q250" s="280"/>
    </row>
    <row r="251" spans="1:17" hidden="1" x14ac:dyDescent="0.25">
      <c r="A251" s="310"/>
      <c r="B251" s="343"/>
      <c r="C251" s="229"/>
      <c r="D251" s="232"/>
      <c r="E251" s="390"/>
      <c r="F251" s="346"/>
      <c r="G251" s="160" t="s">
        <v>22</v>
      </c>
      <c r="H251" s="76">
        <v>0</v>
      </c>
      <c r="I251" s="69">
        <v>0</v>
      </c>
      <c r="J251" s="77">
        <v>0</v>
      </c>
      <c r="K251" s="77">
        <v>0</v>
      </c>
      <c r="L251" s="62">
        <v>0</v>
      </c>
      <c r="M251" s="64">
        <f t="shared" si="124"/>
        <v>0</v>
      </c>
      <c r="N251" s="62">
        <v>0</v>
      </c>
      <c r="O251" s="64">
        <f t="shared" si="125"/>
        <v>0</v>
      </c>
      <c r="P251" s="280"/>
      <c r="Q251" s="280"/>
    </row>
    <row r="252" spans="1:17" hidden="1" x14ac:dyDescent="0.25">
      <c r="A252" s="371"/>
      <c r="B252" s="344"/>
      <c r="C252" s="286"/>
      <c r="D252" s="288"/>
      <c r="E252" s="391"/>
      <c r="F252" s="347"/>
      <c r="G252" s="160" t="s">
        <v>23</v>
      </c>
      <c r="H252" s="76">
        <v>0</v>
      </c>
      <c r="I252" s="69">
        <v>0</v>
      </c>
      <c r="J252" s="77">
        <v>0</v>
      </c>
      <c r="K252" s="77">
        <v>0</v>
      </c>
      <c r="L252" s="97">
        <v>0</v>
      </c>
      <c r="M252" s="98">
        <f t="shared" si="124"/>
        <v>0</v>
      </c>
      <c r="N252" s="97">
        <v>0</v>
      </c>
      <c r="O252" s="98">
        <f t="shared" si="125"/>
        <v>0</v>
      </c>
      <c r="P252" s="281"/>
      <c r="Q252" s="281"/>
    </row>
    <row r="253" spans="1:17" ht="15" hidden="1" customHeight="1" x14ac:dyDescent="0.25">
      <c r="A253" s="309"/>
      <c r="B253" s="342" t="s">
        <v>100</v>
      </c>
      <c r="C253" s="228" t="s">
        <v>19</v>
      </c>
      <c r="D253" s="287" t="s">
        <v>185</v>
      </c>
      <c r="E253" s="412" t="s">
        <v>185</v>
      </c>
      <c r="F253" s="345" t="s">
        <v>138</v>
      </c>
      <c r="G253" s="30" t="s">
        <v>20</v>
      </c>
      <c r="H253" s="74">
        <f>H254+H255+H256</f>
        <v>0</v>
      </c>
      <c r="I253" s="66">
        <f>I254+I255+I256</f>
        <v>0</v>
      </c>
      <c r="J253" s="75">
        <f>J254+J255+J256</f>
        <v>0</v>
      </c>
      <c r="K253" s="75">
        <f>K254+K255+K256</f>
        <v>0</v>
      </c>
      <c r="L253" s="59">
        <v>0</v>
      </c>
      <c r="M253" s="61">
        <f t="shared" si="124"/>
        <v>0</v>
      </c>
      <c r="N253" s="59">
        <v>0</v>
      </c>
      <c r="O253" s="61">
        <f t="shared" si="125"/>
        <v>0</v>
      </c>
      <c r="P253" s="279"/>
      <c r="Q253" s="279"/>
    </row>
    <row r="254" spans="1:17" hidden="1" x14ac:dyDescent="0.25">
      <c r="A254" s="310"/>
      <c r="B254" s="343"/>
      <c r="C254" s="229"/>
      <c r="D254" s="232"/>
      <c r="E254" s="390"/>
      <c r="F254" s="346"/>
      <c r="G254" s="160" t="s">
        <v>21</v>
      </c>
      <c r="H254" s="76">
        <v>0</v>
      </c>
      <c r="I254" s="69">
        <v>0</v>
      </c>
      <c r="J254" s="77">
        <v>0</v>
      </c>
      <c r="K254" s="77">
        <v>0</v>
      </c>
      <c r="L254" s="62">
        <v>0</v>
      </c>
      <c r="M254" s="64">
        <f t="shared" si="124"/>
        <v>0</v>
      </c>
      <c r="N254" s="62">
        <v>0</v>
      </c>
      <c r="O254" s="64">
        <f t="shared" si="125"/>
        <v>0</v>
      </c>
      <c r="P254" s="280"/>
      <c r="Q254" s="280"/>
    </row>
    <row r="255" spans="1:17" hidden="1" x14ac:dyDescent="0.25">
      <c r="A255" s="310"/>
      <c r="B255" s="343"/>
      <c r="C255" s="229"/>
      <c r="D255" s="232"/>
      <c r="E255" s="390"/>
      <c r="F255" s="346"/>
      <c r="G255" s="160" t="s">
        <v>22</v>
      </c>
      <c r="H255" s="76">
        <v>0</v>
      </c>
      <c r="I255" s="69">
        <v>0</v>
      </c>
      <c r="J255" s="77">
        <v>0</v>
      </c>
      <c r="K255" s="77">
        <v>0</v>
      </c>
      <c r="L255" s="62">
        <v>0</v>
      </c>
      <c r="M255" s="64">
        <f t="shared" si="124"/>
        <v>0</v>
      </c>
      <c r="N255" s="62">
        <v>0</v>
      </c>
      <c r="O255" s="64">
        <f t="shared" si="125"/>
        <v>0</v>
      </c>
      <c r="P255" s="280"/>
      <c r="Q255" s="280"/>
    </row>
    <row r="256" spans="1:17" hidden="1" x14ac:dyDescent="0.25">
      <c r="A256" s="371"/>
      <c r="B256" s="344"/>
      <c r="C256" s="286"/>
      <c r="D256" s="288"/>
      <c r="E256" s="391"/>
      <c r="F256" s="347"/>
      <c r="G256" s="160" t="s">
        <v>23</v>
      </c>
      <c r="H256" s="76">
        <v>0</v>
      </c>
      <c r="I256" s="69">
        <v>0</v>
      </c>
      <c r="J256" s="77">
        <v>0</v>
      </c>
      <c r="K256" s="77">
        <v>0</v>
      </c>
      <c r="L256" s="97">
        <v>0</v>
      </c>
      <c r="M256" s="98">
        <f t="shared" si="124"/>
        <v>0</v>
      </c>
      <c r="N256" s="97">
        <v>0</v>
      </c>
      <c r="O256" s="98">
        <f t="shared" si="125"/>
        <v>0</v>
      </c>
      <c r="P256" s="281"/>
      <c r="Q256" s="281"/>
    </row>
    <row r="257" spans="1:17" ht="15" hidden="1" customHeight="1" x14ac:dyDescent="0.25">
      <c r="A257" s="309"/>
      <c r="B257" s="342" t="s">
        <v>101</v>
      </c>
      <c r="C257" s="228" t="s">
        <v>19</v>
      </c>
      <c r="D257" s="287" t="s">
        <v>185</v>
      </c>
      <c r="E257" s="412" t="s">
        <v>185</v>
      </c>
      <c r="F257" s="345" t="s">
        <v>139</v>
      </c>
      <c r="G257" s="30" t="s">
        <v>20</v>
      </c>
      <c r="H257" s="74">
        <f>H258+H259+H260</f>
        <v>0</v>
      </c>
      <c r="I257" s="66">
        <f>I258+I259+I260</f>
        <v>0</v>
      </c>
      <c r="J257" s="75">
        <f>J258+J259+J260</f>
        <v>0</v>
      </c>
      <c r="K257" s="75">
        <f>K258+K259+K260</f>
        <v>0</v>
      </c>
      <c r="L257" s="59">
        <v>0</v>
      </c>
      <c r="M257" s="61">
        <f t="shared" si="124"/>
        <v>0</v>
      </c>
      <c r="N257" s="59">
        <v>0</v>
      </c>
      <c r="O257" s="61">
        <f t="shared" si="125"/>
        <v>0</v>
      </c>
      <c r="P257" s="279"/>
      <c r="Q257" s="279"/>
    </row>
    <row r="258" spans="1:17" hidden="1" x14ac:dyDescent="0.25">
      <c r="A258" s="310"/>
      <c r="B258" s="343"/>
      <c r="C258" s="229"/>
      <c r="D258" s="232"/>
      <c r="E258" s="390"/>
      <c r="F258" s="346"/>
      <c r="G258" s="160" t="s">
        <v>21</v>
      </c>
      <c r="H258" s="76">
        <v>0</v>
      </c>
      <c r="I258" s="69">
        <v>0</v>
      </c>
      <c r="J258" s="77">
        <v>0</v>
      </c>
      <c r="K258" s="77">
        <v>0</v>
      </c>
      <c r="L258" s="62">
        <v>0</v>
      </c>
      <c r="M258" s="64">
        <f t="shared" si="124"/>
        <v>0</v>
      </c>
      <c r="N258" s="62">
        <v>0</v>
      </c>
      <c r="O258" s="64">
        <f t="shared" si="125"/>
        <v>0</v>
      </c>
      <c r="P258" s="280"/>
      <c r="Q258" s="280"/>
    </row>
    <row r="259" spans="1:17" hidden="1" x14ac:dyDescent="0.25">
      <c r="A259" s="310"/>
      <c r="B259" s="343"/>
      <c r="C259" s="229"/>
      <c r="D259" s="232"/>
      <c r="E259" s="390"/>
      <c r="F259" s="346"/>
      <c r="G259" s="160" t="s">
        <v>22</v>
      </c>
      <c r="H259" s="76">
        <v>0</v>
      </c>
      <c r="I259" s="69">
        <v>0</v>
      </c>
      <c r="J259" s="77">
        <v>0</v>
      </c>
      <c r="K259" s="77">
        <v>0</v>
      </c>
      <c r="L259" s="62">
        <v>0</v>
      </c>
      <c r="M259" s="64">
        <f t="shared" si="124"/>
        <v>0</v>
      </c>
      <c r="N259" s="62">
        <v>0</v>
      </c>
      <c r="O259" s="64">
        <f t="shared" si="125"/>
        <v>0</v>
      </c>
      <c r="P259" s="280"/>
      <c r="Q259" s="280"/>
    </row>
    <row r="260" spans="1:17" hidden="1" x14ac:dyDescent="0.25">
      <c r="A260" s="371"/>
      <c r="B260" s="344"/>
      <c r="C260" s="286"/>
      <c r="D260" s="288"/>
      <c r="E260" s="391"/>
      <c r="F260" s="347"/>
      <c r="G260" s="160" t="s">
        <v>23</v>
      </c>
      <c r="H260" s="76">
        <v>0</v>
      </c>
      <c r="I260" s="69">
        <v>0</v>
      </c>
      <c r="J260" s="77">
        <v>0</v>
      </c>
      <c r="K260" s="77">
        <v>0</v>
      </c>
      <c r="L260" s="97">
        <v>0</v>
      </c>
      <c r="M260" s="98">
        <f t="shared" si="124"/>
        <v>0</v>
      </c>
      <c r="N260" s="97">
        <v>0</v>
      </c>
      <c r="O260" s="98">
        <f t="shared" si="125"/>
        <v>0</v>
      </c>
      <c r="P260" s="281"/>
      <c r="Q260" s="281"/>
    </row>
    <row r="261" spans="1:17" ht="15" hidden="1" customHeight="1" x14ac:dyDescent="0.25">
      <c r="A261" s="309"/>
      <c r="B261" s="342" t="s">
        <v>114</v>
      </c>
      <c r="C261" s="228" t="s">
        <v>19</v>
      </c>
      <c r="D261" s="287" t="s">
        <v>185</v>
      </c>
      <c r="E261" s="412" t="s">
        <v>185</v>
      </c>
      <c r="F261" s="345" t="s">
        <v>140</v>
      </c>
      <c r="G261" s="30" t="s">
        <v>20</v>
      </c>
      <c r="H261" s="74">
        <f>H262+H263+H264</f>
        <v>0</v>
      </c>
      <c r="I261" s="66">
        <f>I262+I263+I264</f>
        <v>0</v>
      </c>
      <c r="J261" s="75">
        <f>J262+J263+J264</f>
        <v>0</v>
      </c>
      <c r="K261" s="75">
        <f>K262+K263+K264</f>
        <v>0</v>
      </c>
      <c r="L261" s="59">
        <v>0</v>
      </c>
      <c r="M261" s="61">
        <f t="shared" si="124"/>
        <v>0</v>
      </c>
      <c r="N261" s="59">
        <v>0</v>
      </c>
      <c r="O261" s="61">
        <f t="shared" si="125"/>
        <v>0</v>
      </c>
      <c r="P261" s="280"/>
      <c r="Q261" s="280"/>
    </row>
    <row r="262" spans="1:17" hidden="1" x14ac:dyDescent="0.25">
      <c r="A262" s="310"/>
      <c r="B262" s="343"/>
      <c r="C262" s="229"/>
      <c r="D262" s="232"/>
      <c r="E262" s="390"/>
      <c r="F262" s="346"/>
      <c r="G262" s="160" t="s">
        <v>21</v>
      </c>
      <c r="H262" s="76">
        <v>0</v>
      </c>
      <c r="I262" s="69">
        <v>0</v>
      </c>
      <c r="J262" s="77">
        <v>0</v>
      </c>
      <c r="K262" s="77">
        <v>0</v>
      </c>
      <c r="L262" s="62">
        <v>0</v>
      </c>
      <c r="M262" s="64">
        <f t="shared" si="124"/>
        <v>0</v>
      </c>
      <c r="N262" s="62">
        <v>0</v>
      </c>
      <c r="O262" s="64">
        <f t="shared" si="125"/>
        <v>0</v>
      </c>
      <c r="P262" s="280"/>
      <c r="Q262" s="280"/>
    </row>
    <row r="263" spans="1:17" hidden="1" x14ac:dyDescent="0.25">
      <c r="A263" s="310"/>
      <c r="B263" s="343"/>
      <c r="C263" s="229"/>
      <c r="D263" s="232"/>
      <c r="E263" s="390"/>
      <c r="F263" s="346"/>
      <c r="G263" s="160" t="s">
        <v>22</v>
      </c>
      <c r="H263" s="76">
        <v>0</v>
      </c>
      <c r="I263" s="69">
        <v>0</v>
      </c>
      <c r="J263" s="77">
        <v>0</v>
      </c>
      <c r="K263" s="77">
        <v>0</v>
      </c>
      <c r="L263" s="62">
        <v>0</v>
      </c>
      <c r="M263" s="64">
        <f t="shared" si="124"/>
        <v>0</v>
      </c>
      <c r="N263" s="62">
        <v>0</v>
      </c>
      <c r="O263" s="64">
        <f t="shared" si="125"/>
        <v>0</v>
      </c>
      <c r="P263" s="280"/>
      <c r="Q263" s="280"/>
    </row>
    <row r="264" spans="1:17" hidden="1" x14ac:dyDescent="0.25">
      <c r="A264" s="371"/>
      <c r="B264" s="344"/>
      <c r="C264" s="286"/>
      <c r="D264" s="288"/>
      <c r="E264" s="391"/>
      <c r="F264" s="347"/>
      <c r="G264" s="160" t="s">
        <v>23</v>
      </c>
      <c r="H264" s="76">
        <v>0</v>
      </c>
      <c r="I264" s="69">
        <v>0</v>
      </c>
      <c r="J264" s="77">
        <v>0</v>
      </c>
      <c r="K264" s="77">
        <v>0</v>
      </c>
      <c r="L264" s="97">
        <v>0</v>
      </c>
      <c r="M264" s="98">
        <f t="shared" si="124"/>
        <v>0</v>
      </c>
      <c r="N264" s="97">
        <v>0</v>
      </c>
      <c r="O264" s="98">
        <f t="shared" si="125"/>
        <v>0</v>
      </c>
      <c r="P264" s="281"/>
      <c r="Q264" s="281"/>
    </row>
    <row r="265" spans="1:17" ht="15" hidden="1" customHeight="1" x14ac:dyDescent="0.25">
      <c r="A265" s="309"/>
      <c r="B265" s="342" t="s">
        <v>130</v>
      </c>
      <c r="C265" s="228" t="s">
        <v>19</v>
      </c>
      <c r="D265" s="287" t="s">
        <v>185</v>
      </c>
      <c r="E265" s="412" t="s">
        <v>185</v>
      </c>
      <c r="F265" s="345" t="s">
        <v>140</v>
      </c>
      <c r="G265" s="30" t="s">
        <v>20</v>
      </c>
      <c r="H265" s="74">
        <f>H266+H267+H268</f>
        <v>0</v>
      </c>
      <c r="I265" s="66">
        <f>I266+I267+I268</f>
        <v>0</v>
      </c>
      <c r="J265" s="75">
        <f>J266+J267+J268</f>
        <v>0</v>
      </c>
      <c r="K265" s="75">
        <f>K266+K267+K268</f>
        <v>0</v>
      </c>
      <c r="L265" s="59">
        <v>0</v>
      </c>
      <c r="M265" s="61">
        <f t="shared" si="124"/>
        <v>0</v>
      </c>
      <c r="N265" s="59">
        <v>0</v>
      </c>
      <c r="O265" s="61">
        <f t="shared" si="125"/>
        <v>0</v>
      </c>
      <c r="P265" s="280"/>
      <c r="Q265" s="280"/>
    </row>
    <row r="266" spans="1:17" hidden="1" x14ac:dyDescent="0.25">
      <c r="A266" s="310"/>
      <c r="B266" s="343"/>
      <c r="C266" s="229"/>
      <c r="D266" s="232"/>
      <c r="E266" s="390"/>
      <c r="F266" s="346"/>
      <c r="G266" s="160" t="s">
        <v>21</v>
      </c>
      <c r="H266" s="76">
        <v>0</v>
      </c>
      <c r="I266" s="69">
        <v>0</v>
      </c>
      <c r="J266" s="77">
        <v>0</v>
      </c>
      <c r="K266" s="77">
        <v>0</v>
      </c>
      <c r="L266" s="62">
        <v>0</v>
      </c>
      <c r="M266" s="64">
        <f t="shared" si="124"/>
        <v>0</v>
      </c>
      <c r="N266" s="62">
        <v>0</v>
      </c>
      <c r="O266" s="64">
        <f t="shared" si="125"/>
        <v>0</v>
      </c>
      <c r="P266" s="280"/>
      <c r="Q266" s="280"/>
    </row>
    <row r="267" spans="1:17" hidden="1" x14ac:dyDescent="0.25">
      <c r="A267" s="310"/>
      <c r="B267" s="343"/>
      <c r="C267" s="229"/>
      <c r="D267" s="232"/>
      <c r="E267" s="390"/>
      <c r="F267" s="346"/>
      <c r="G267" s="160" t="s">
        <v>22</v>
      </c>
      <c r="H267" s="76">
        <v>0</v>
      </c>
      <c r="I267" s="69">
        <v>0</v>
      </c>
      <c r="J267" s="77">
        <v>0</v>
      </c>
      <c r="K267" s="77">
        <v>0</v>
      </c>
      <c r="L267" s="62">
        <v>0</v>
      </c>
      <c r="M267" s="64">
        <f t="shared" si="124"/>
        <v>0</v>
      </c>
      <c r="N267" s="62">
        <v>0</v>
      </c>
      <c r="O267" s="64">
        <f t="shared" si="125"/>
        <v>0</v>
      </c>
      <c r="P267" s="280"/>
      <c r="Q267" s="280"/>
    </row>
    <row r="268" spans="1:17" hidden="1" x14ac:dyDescent="0.25">
      <c r="A268" s="371"/>
      <c r="B268" s="344"/>
      <c r="C268" s="286"/>
      <c r="D268" s="288"/>
      <c r="E268" s="391"/>
      <c r="F268" s="347"/>
      <c r="G268" s="160" t="s">
        <v>23</v>
      </c>
      <c r="H268" s="76">
        <v>0</v>
      </c>
      <c r="I268" s="69">
        <v>0</v>
      </c>
      <c r="J268" s="77">
        <v>0</v>
      </c>
      <c r="K268" s="77">
        <v>0</v>
      </c>
      <c r="L268" s="97">
        <v>0</v>
      </c>
      <c r="M268" s="98">
        <f t="shared" si="124"/>
        <v>0</v>
      </c>
      <c r="N268" s="97">
        <v>0</v>
      </c>
      <c r="O268" s="98">
        <f t="shared" si="125"/>
        <v>0</v>
      </c>
      <c r="P268" s="281"/>
      <c r="Q268" s="281"/>
    </row>
    <row r="269" spans="1:17" ht="15" hidden="1" customHeight="1" x14ac:dyDescent="0.25">
      <c r="A269" s="309"/>
      <c r="B269" s="342" t="s">
        <v>131</v>
      </c>
      <c r="C269" s="228" t="s">
        <v>19</v>
      </c>
      <c r="D269" s="287" t="s">
        <v>185</v>
      </c>
      <c r="E269" s="412" t="s">
        <v>185</v>
      </c>
      <c r="F269" s="345" t="s">
        <v>141</v>
      </c>
      <c r="G269" s="30" t="s">
        <v>20</v>
      </c>
      <c r="H269" s="74">
        <f>H270+H271+H272</f>
        <v>0</v>
      </c>
      <c r="I269" s="66">
        <f>I270+I271+I272</f>
        <v>0</v>
      </c>
      <c r="J269" s="75">
        <f>J270+J271+J272</f>
        <v>0</v>
      </c>
      <c r="K269" s="75">
        <f>K270+K271+K272</f>
        <v>0</v>
      </c>
      <c r="L269" s="59">
        <v>0</v>
      </c>
      <c r="M269" s="61">
        <f t="shared" si="124"/>
        <v>0</v>
      </c>
      <c r="N269" s="59">
        <v>0</v>
      </c>
      <c r="O269" s="61">
        <f t="shared" si="125"/>
        <v>0</v>
      </c>
      <c r="P269" s="280"/>
      <c r="Q269" s="280"/>
    </row>
    <row r="270" spans="1:17" hidden="1" x14ac:dyDescent="0.25">
      <c r="A270" s="310"/>
      <c r="B270" s="343"/>
      <c r="C270" s="229"/>
      <c r="D270" s="232"/>
      <c r="E270" s="390"/>
      <c r="F270" s="346"/>
      <c r="G270" s="160" t="s">
        <v>21</v>
      </c>
      <c r="H270" s="76">
        <v>0</v>
      </c>
      <c r="I270" s="69">
        <v>0</v>
      </c>
      <c r="J270" s="77">
        <v>0</v>
      </c>
      <c r="K270" s="77">
        <v>0</v>
      </c>
      <c r="L270" s="62">
        <v>0</v>
      </c>
      <c r="M270" s="64">
        <f t="shared" si="124"/>
        <v>0</v>
      </c>
      <c r="N270" s="62">
        <v>0</v>
      </c>
      <c r="O270" s="64">
        <f t="shared" si="125"/>
        <v>0</v>
      </c>
      <c r="P270" s="280"/>
      <c r="Q270" s="280"/>
    </row>
    <row r="271" spans="1:17" hidden="1" x14ac:dyDescent="0.25">
      <c r="A271" s="310"/>
      <c r="B271" s="343"/>
      <c r="C271" s="229"/>
      <c r="D271" s="232"/>
      <c r="E271" s="390"/>
      <c r="F271" s="346"/>
      <c r="G271" s="160" t="s">
        <v>22</v>
      </c>
      <c r="H271" s="76">
        <v>0</v>
      </c>
      <c r="I271" s="69">
        <v>0</v>
      </c>
      <c r="J271" s="77">
        <v>0</v>
      </c>
      <c r="K271" s="77">
        <v>0</v>
      </c>
      <c r="L271" s="62">
        <v>0</v>
      </c>
      <c r="M271" s="64">
        <f t="shared" si="124"/>
        <v>0</v>
      </c>
      <c r="N271" s="62">
        <v>0</v>
      </c>
      <c r="O271" s="64">
        <f t="shared" si="125"/>
        <v>0</v>
      </c>
      <c r="P271" s="280"/>
      <c r="Q271" s="280"/>
    </row>
    <row r="272" spans="1:17" hidden="1" x14ac:dyDescent="0.25">
      <c r="A272" s="371"/>
      <c r="B272" s="344"/>
      <c r="C272" s="286"/>
      <c r="D272" s="288"/>
      <c r="E272" s="391"/>
      <c r="F272" s="347"/>
      <c r="G272" s="160" t="s">
        <v>23</v>
      </c>
      <c r="H272" s="76">
        <v>0</v>
      </c>
      <c r="I272" s="69">
        <v>0</v>
      </c>
      <c r="J272" s="77">
        <v>0</v>
      </c>
      <c r="K272" s="77">
        <v>0</v>
      </c>
      <c r="L272" s="97">
        <v>0</v>
      </c>
      <c r="M272" s="98">
        <f t="shared" si="124"/>
        <v>0</v>
      </c>
      <c r="N272" s="97">
        <v>0</v>
      </c>
      <c r="O272" s="98">
        <f t="shared" si="125"/>
        <v>0</v>
      </c>
      <c r="P272" s="281"/>
      <c r="Q272" s="281"/>
    </row>
    <row r="273" spans="1:17" ht="15" hidden="1" customHeight="1" x14ac:dyDescent="0.25">
      <c r="A273" s="309"/>
      <c r="B273" s="386" t="s">
        <v>102</v>
      </c>
      <c r="C273" s="228" t="s">
        <v>19</v>
      </c>
      <c r="D273" s="287" t="s">
        <v>185</v>
      </c>
      <c r="E273" s="412" t="s">
        <v>185</v>
      </c>
      <c r="F273" s="345" t="s">
        <v>141</v>
      </c>
      <c r="G273" s="30" t="s">
        <v>20</v>
      </c>
      <c r="H273" s="74">
        <f>H274+H275+H276</f>
        <v>0</v>
      </c>
      <c r="I273" s="66">
        <f>I274+I275+I276</f>
        <v>0</v>
      </c>
      <c r="J273" s="75">
        <f>J274+J275+J276</f>
        <v>0</v>
      </c>
      <c r="K273" s="75">
        <f>K274+K275+K276</f>
        <v>0</v>
      </c>
      <c r="L273" s="59">
        <v>0</v>
      </c>
      <c r="M273" s="61">
        <f t="shared" si="124"/>
        <v>0</v>
      </c>
      <c r="N273" s="59">
        <v>0</v>
      </c>
      <c r="O273" s="61">
        <f t="shared" si="125"/>
        <v>0</v>
      </c>
      <c r="P273" s="280"/>
      <c r="Q273" s="280"/>
    </row>
    <row r="274" spans="1:17" hidden="1" x14ac:dyDescent="0.25">
      <c r="A274" s="310"/>
      <c r="B274" s="387"/>
      <c r="C274" s="229"/>
      <c r="D274" s="232"/>
      <c r="E274" s="390"/>
      <c r="F274" s="346"/>
      <c r="G274" s="160" t="s">
        <v>21</v>
      </c>
      <c r="H274" s="76">
        <v>0</v>
      </c>
      <c r="I274" s="69">
        <v>0</v>
      </c>
      <c r="J274" s="77">
        <v>0</v>
      </c>
      <c r="K274" s="77">
        <v>0</v>
      </c>
      <c r="L274" s="62">
        <v>0</v>
      </c>
      <c r="M274" s="64">
        <f t="shared" si="124"/>
        <v>0</v>
      </c>
      <c r="N274" s="62">
        <v>0</v>
      </c>
      <c r="O274" s="64">
        <f t="shared" si="125"/>
        <v>0</v>
      </c>
      <c r="P274" s="280"/>
      <c r="Q274" s="280"/>
    </row>
    <row r="275" spans="1:17" hidden="1" x14ac:dyDescent="0.25">
      <c r="A275" s="310"/>
      <c r="B275" s="387"/>
      <c r="C275" s="229"/>
      <c r="D275" s="232"/>
      <c r="E275" s="390"/>
      <c r="F275" s="346"/>
      <c r="G275" s="160" t="s">
        <v>22</v>
      </c>
      <c r="H275" s="76">
        <v>0</v>
      </c>
      <c r="I275" s="69">
        <v>0</v>
      </c>
      <c r="J275" s="77">
        <v>0</v>
      </c>
      <c r="K275" s="77">
        <v>0</v>
      </c>
      <c r="L275" s="62">
        <v>0</v>
      </c>
      <c r="M275" s="64">
        <f t="shared" si="124"/>
        <v>0</v>
      </c>
      <c r="N275" s="62">
        <v>0</v>
      </c>
      <c r="O275" s="64">
        <f t="shared" si="125"/>
        <v>0</v>
      </c>
      <c r="P275" s="280"/>
      <c r="Q275" s="280"/>
    </row>
    <row r="276" spans="1:17" hidden="1" x14ac:dyDescent="0.25">
      <c r="A276" s="371"/>
      <c r="B276" s="388"/>
      <c r="C276" s="286"/>
      <c r="D276" s="288"/>
      <c r="E276" s="391"/>
      <c r="F276" s="347"/>
      <c r="G276" s="160" t="s">
        <v>23</v>
      </c>
      <c r="H276" s="78">
        <v>0</v>
      </c>
      <c r="I276" s="63">
        <v>0</v>
      </c>
      <c r="J276" s="71">
        <v>0</v>
      </c>
      <c r="K276" s="71">
        <v>0</v>
      </c>
      <c r="L276" s="97">
        <v>0</v>
      </c>
      <c r="M276" s="98">
        <f t="shared" si="124"/>
        <v>0</v>
      </c>
      <c r="N276" s="97">
        <v>0</v>
      </c>
      <c r="O276" s="98">
        <f t="shared" si="125"/>
        <v>0</v>
      </c>
      <c r="P276" s="281"/>
      <c r="Q276" s="281"/>
    </row>
    <row r="277" spans="1:17" ht="15" hidden="1" customHeight="1" x14ac:dyDescent="0.25">
      <c r="A277" s="309"/>
      <c r="B277" s="342" t="s">
        <v>103</v>
      </c>
      <c r="C277" s="228" t="s">
        <v>19</v>
      </c>
      <c r="D277" s="287" t="s">
        <v>185</v>
      </c>
      <c r="E277" s="412" t="s">
        <v>185</v>
      </c>
      <c r="F277" s="345" t="s">
        <v>141</v>
      </c>
      <c r="G277" s="30" t="s">
        <v>20</v>
      </c>
      <c r="H277" s="74">
        <f>H278+H279+H280</f>
        <v>0</v>
      </c>
      <c r="I277" s="66">
        <f>I278+I279+I280</f>
        <v>0</v>
      </c>
      <c r="J277" s="75">
        <f>J278+J279+J280</f>
        <v>0</v>
      </c>
      <c r="K277" s="75">
        <f>K278+K279+K280</f>
        <v>0</v>
      </c>
      <c r="L277" s="59">
        <v>0</v>
      </c>
      <c r="M277" s="61">
        <f t="shared" si="124"/>
        <v>0</v>
      </c>
      <c r="N277" s="59">
        <v>0</v>
      </c>
      <c r="O277" s="61">
        <f t="shared" si="125"/>
        <v>0</v>
      </c>
      <c r="P277" s="280"/>
      <c r="Q277" s="280"/>
    </row>
    <row r="278" spans="1:17" hidden="1" x14ac:dyDescent="0.25">
      <c r="A278" s="310"/>
      <c r="B278" s="343"/>
      <c r="C278" s="229"/>
      <c r="D278" s="232"/>
      <c r="E278" s="390"/>
      <c r="F278" s="346"/>
      <c r="G278" s="160" t="s">
        <v>21</v>
      </c>
      <c r="H278" s="76">
        <v>0</v>
      </c>
      <c r="I278" s="69">
        <v>0</v>
      </c>
      <c r="J278" s="77">
        <v>0</v>
      </c>
      <c r="K278" s="77">
        <v>0</v>
      </c>
      <c r="L278" s="62">
        <v>0</v>
      </c>
      <c r="M278" s="64">
        <f t="shared" si="124"/>
        <v>0</v>
      </c>
      <c r="N278" s="62">
        <v>0</v>
      </c>
      <c r="O278" s="64">
        <f t="shared" si="125"/>
        <v>0</v>
      </c>
      <c r="P278" s="280"/>
      <c r="Q278" s="280"/>
    </row>
    <row r="279" spans="1:17" hidden="1" x14ac:dyDescent="0.25">
      <c r="A279" s="310"/>
      <c r="B279" s="343"/>
      <c r="C279" s="229"/>
      <c r="D279" s="232"/>
      <c r="E279" s="390"/>
      <c r="F279" s="346"/>
      <c r="G279" s="160" t="s">
        <v>22</v>
      </c>
      <c r="H279" s="76">
        <v>0</v>
      </c>
      <c r="I279" s="69">
        <v>0</v>
      </c>
      <c r="J279" s="77">
        <v>0</v>
      </c>
      <c r="K279" s="77">
        <v>0</v>
      </c>
      <c r="L279" s="62">
        <v>0</v>
      </c>
      <c r="M279" s="64">
        <f t="shared" si="124"/>
        <v>0</v>
      </c>
      <c r="N279" s="62">
        <v>0</v>
      </c>
      <c r="O279" s="64">
        <f t="shared" si="125"/>
        <v>0</v>
      </c>
      <c r="P279" s="280"/>
      <c r="Q279" s="280"/>
    </row>
    <row r="280" spans="1:17" hidden="1" x14ac:dyDescent="0.25">
      <c r="A280" s="371"/>
      <c r="B280" s="344"/>
      <c r="C280" s="286"/>
      <c r="D280" s="288"/>
      <c r="E280" s="391"/>
      <c r="F280" s="347"/>
      <c r="G280" s="160" t="s">
        <v>23</v>
      </c>
      <c r="H280" s="76">
        <v>0</v>
      </c>
      <c r="I280" s="69">
        <v>0</v>
      </c>
      <c r="J280" s="77">
        <v>0</v>
      </c>
      <c r="K280" s="77">
        <v>0</v>
      </c>
      <c r="L280" s="97">
        <v>0</v>
      </c>
      <c r="M280" s="98">
        <f t="shared" si="124"/>
        <v>0</v>
      </c>
      <c r="N280" s="97">
        <v>0</v>
      </c>
      <c r="O280" s="98">
        <f t="shared" si="125"/>
        <v>0</v>
      </c>
      <c r="P280" s="281"/>
      <c r="Q280" s="281"/>
    </row>
    <row r="281" spans="1:17" ht="15" hidden="1" customHeight="1" x14ac:dyDescent="0.25">
      <c r="A281" s="309"/>
      <c r="B281" s="342" t="s">
        <v>132</v>
      </c>
      <c r="C281" s="228" t="s">
        <v>19</v>
      </c>
      <c r="D281" s="287" t="s">
        <v>185</v>
      </c>
      <c r="E281" s="412" t="s">
        <v>185</v>
      </c>
      <c r="F281" s="345" t="s">
        <v>141</v>
      </c>
      <c r="G281" s="30" t="s">
        <v>20</v>
      </c>
      <c r="H281" s="74">
        <f>H282+H283+H284</f>
        <v>0</v>
      </c>
      <c r="I281" s="66">
        <f>I282+I283+I284</f>
        <v>0</v>
      </c>
      <c r="J281" s="75">
        <f>J282+J283+J284</f>
        <v>0</v>
      </c>
      <c r="K281" s="75">
        <f>K282+K283+K284</f>
        <v>0</v>
      </c>
      <c r="L281" s="59">
        <v>0</v>
      </c>
      <c r="M281" s="61">
        <f t="shared" si="124"/>
        <v>0</v>
      </c>
      <c r="N281" s="59">
        <v>0</v>
      </c>
      <c r="O281" s="61">
        <f t="shared" si="125"/>
        <v>0</v>
      </c>
      <c r="P281" s="280"/>
      <c r="Q281" s="280"/>
    </row>
    <row r="282" spans="1:17" hidden="1" x14ac:dyDescent="0.25">
      <c r="A282" s="310"/>
      <c r="B282" s="343"/>
      <c r="C282" s="229"/>
      <c r="D282" s="232"/>
      <c r="E282" s="390"/>
      <c r="F282" s="346"/>
      <c r="G282" s="160" t="s">
        <v>21</v>
      </c>
      <c r="H282" s="76">
        <v>0</v>
      </c>
      <c r="I282" s="69">
        <v>0</v>
      </c>
      <c r="J282" s="77">
        <v>0</v>
      </c>
      <c r="K282" s="77">
        <v>0</v>
      </c>
      <c r="L282" s="62">
        <v>0</v>
      </c>
      <c r="M282" s="64">
        <f t="shared" si="124"/>
        <v>0</v>
      </c>
      <c r="N282" s="62">
        <v>0</v>
      </c>
      <c r="O282" s="64">
        <f t="shared" si="125"/>
        <v>0</v>
      </c>
      <c r="P282" s="280"/>
      <c r="Q282" s="280"/>
    </row>
    <row r="283" spans="1:17" hidden="1" x14ac:dyDescent="0.25">
      <c r="A283" s="310"/>
      <c r="B283" s="343"/>
      <c r="C283" s="229"/>
      <c r="D283" s="232"/>
      <c r="E283" s="390"/>
      <c r="F283" s="346"/>
      <c r="G283" s="160" t="s">
        <v>22</v>
      </c>
      <c r="H283" s="76">
        <v>0</v>
      </c>
      <c r="I283" s="69">
        <v>0</v>
      </c>
      <c r="J283" s="77">
        <v>0</v>
      </c>
      <c r="K283" s="77">
        <v>0</v>
      </c>
      <c r="L283" s="62">
        <v>0</v>
      </c>
      <c r="M283" s="64">
        <f t="shared" si="124"/>
        <v>0</v>
      </c>
      <c r="N283" s="62">
        <v>0</v>
      </c>
      <c r="O283" s="64">
        <f t="shared" si="125"/>
        <v>0</v>
      </c>
      <c r="P283" s="280"/>
      <c r="Q283" s="280"/>
    </row>
    <row r="284" spans="1:17" hidden="1" x14ac:dyDescent="0.25">
      <c r="A284" s="371"/>
      <c r="B284" s="344"/>
      <c r="C284" s="286"/>
      <c r="D284" s="288"/>
      <c r="E284" s="391"/>
      <c r="F284" s="347"/>
      <c r="G284" s="160" t="s">
        <v>23</v>
      </c>
      <c r="H284" s="76">
        <v>0</v>
      </c>
      <c r="I284" s="69">
        <v>0</v>
      </c>
      <c r="J284" s="77">
        <v>0</v>
      </c>
      <c r="K284" s="77">
        <v>0</v>
      </c>
      <c r="L284" s="97">
        <v>0</v>
      </c>
      <c r="M284" s="98">
        <f t="shared" si="124"/>
        <v>0</v>
      </c>
      <c r="N284" s="97">
        <v>0</v>
      </c>
      <c r="O284" s="98">
        <f t="shared" si="125"/>
        <v>0</v>
      </c>
      <c r="P284" s="281"/>
      <c r="Q284" s="281"/>
    </row>
    <row r="285" spans="1:17" ht="15" hidden="1" customHeight="1" x14ac:dyDescent="0.25">
      <c r="A285" s="309"/>
      <c r="B285" s="342" t="s">
        <v>142</v>
      </c>
      <c r="C285" s="228" t="s">
        <v>19</v>
      </c>
      <c r="D285" s="287" t="s">
        <v>185</v>
      </c>
      <c r="E285" s="412" t="s">
        <v>185</v>
      </c>
      <c r="F285" s="345" t="s">
        <v>141</v>
      </c>
      <c r="G285" s="30" t="s">
        <v>20</v>
      </c>
      <c r="H285" s="74">
        <f>H286+H287+H288</f>
        <v>0</v>
      </c>
      <c r="I285" s="66">
        <f>I286+I287+I288</f>
        <v>0</v>
      </c>
      <c r="J285" s="75">
        <f>J286+J287+J288</f>
        <v>0</v>
      </c>
      <c r="K285" s="75">
        <f>K286+K287+K288</f>
        <v>0</v>
      </c>
      <c r="L285" s="59">
        <v>0</v>
      </c>
      <c r="M285" s="61">
        <f t="shared" si="124"/>
        <v>0</v>
      </c>
      <c r="N285" s="59">
        <v>0</v>
      </c>
      <c r="O285" s="61">
        <f t="shared" si="125"/>
        <v>0</v>
      </c>
      <c r="P285" s="279"/>
      <c r="Q285" s="279"/>
    </row>
    <row r="286" spans="1:17" hidden="1" x14ac:dyDescent="0.25">
      <c r="A286" s="310"/>
      <c r="B286" s="343"/>
      <c r="C286" s="229"/>
      <c r="D286" s="232"/>
      <c r="E286" s="390"/>
      <c r="F286" s="346"/>
      <c r="G286" s="160" t="s">
        <v>21</v>
      </c>
      <c r="H286" s="76">
        <v>0</v>
      </c>
      <c r="I286" s="69">
        <v>0</v>
      </c>
      <c r="J286" s="77">
        <v>0</v>
      </c>
      <c r="K286" s="77">
        <v>0</v>
      </c>
      <c r="L286" s="62">
        <v>0</v>
      </c>
      <c r="M286" s="64">
        <f t="shared" si="124"/>
        <v>0</v>
      </c>
      <c r="N286" s="62">
        <v>0</v>
      </c>
      <c r="O286" s="64">
        <f t="shared" si="125"/>
        <v>0</v>
      </c>
      <c r="P286" s="280"/>
      <c r="Q286" s="280"/>
    </row>
    <row r="287" spans="1:17" hidden="1" x14ac:dyDescent="0.25">
      <c r="A287" s="310"/>
      <c r="B287" s="343"/>
      <c r="C287" s="229"/>
      <c r="D287" s="232"/>
      <c r="E287" s="390"/>
      <c r="F287" s="346"/>
      <c r="G287" s="160" t="s">
        <v>22</v>
      </c>
      <c r="H287" s="76">
        <v>0</v>
      </c>
      <c r="I287" s="69">
        <v>0</v>
      </c>
      <c r="J287" s="77">
        <v>0</v>
      </c>
      <c r="K287" s="77">
        <v>0</v>
      </c>
      <c r="L287" s="62">
        <v>0</v>
      </c>
      <c r="M287" s="64">
        <f t="shared" si="124"/>
        <v>0</v>
      </c>
      <c r="N287" s="62">
        <v>0</v>
      </c>
      <c r="O287" s="64">
        <f t="shared" si="125"/>
        <v>0</v>
      </c>
      <c r="P287" s="280"/>
      <c r="Q287" s="280"/>
    </row>
    <row r="288" spans="1:17" hidden="1" x14ac:dyDescent="0.25">
      <c r="A288" s="371"/>
      <c r="B288" s="344"/>
      <c r="C288" s="286"/>
      <c r="D288" s="288"/>
      <c r="E288" s="391"/>
      <c r="F288" s="347"/>
      <c r="G288" s="160" t="s">
        <v>23</v>
      </c>
      <c r="H288" s="76">
        <v>0</v>
      </c>
      <c r="I288" s="69">
        <v>0</v>
      </c>
      <c r="J288" s="77">
        <v>0</v>
      </c>
      <c r="K288" s="77">
        <v>0</v>
      </c>
      <c r="L288" s="97">
        <v>0</v>
      </c>
      <c r="M288" s="98">
        <f t="shared" si="124"/>
        <v>0</v>
      </c>
      <c r="N288" s="97">
        <v>0</v>
      </c>
      <c r="O288" s="98">
        <f t="shared" si="125"/>
        <v>0</v>
      </c>
      <c r="P288" s="281"/>
      <c r="Q288" s="281"/>
    </row>
    <row r="289" spans="1:17" hidden="1" x14ac:dyDescent="0.25">
      <c r="A289" s="309"/>
      <c r="B289" s="342" t="s">
        <v>104</v>
      </c>
      <c r="C289" s="228" t="s">
        <v>19</v>
      </c>
      <c r="D289" s="287" t="s">
        <v>185</v>
      </c>
      <c r="E289" s="412" t="s">
        <v>185</v>
      </c>
      <c r="F289" s="345" t="s">
        <v>143</v>
      </c>
      <c r="G289" s="30" t="s">
        <v>20</v>
      </c>
      <c r="H289" s="74">
        <f>H290+H291+H292</f>
        <v>0</v>
      </c>
      <c r="I289" s="66">
        <f>I290+I291+I292</f>
        <v>0</v>
      </c>
      <c r="J289" s="75">
        <f>J290+J291+J292</f>
        <v>0</v>
      </c>
      <c r="K289" s="75">
        <f>K290+K291+K292</f>
        <v>0</v>
      </c>
      <c r="L289" s="59">
        <v>0</v>
      </c>
      <c r="M289" s="61">
        <f t="shared" si="124"/>
        <v>0</v>
      </c>
      <c r="N289" s="59">
        <v>0</v>
      </c>
      <c r="O289" s="61">
        <f t="shared" si="125"/>
        <v>0</v>
      </c>
      <c r="P289" s="280"/>
      <c r="Q289" s="280"/>
    </row>
    <row r="290" spans="1:17" hidden="1" x14ac:dyDescent="0.25">
      <c r="A290" s="310"/>
      <c r="B290" s="343"/>
      <c r="C290" s="229"/>
      <c r="D290" s="232"/>
      <c r="E290" s="390"/>
      <c r="F290" s="346"/>
      <c r="G290" s="160" t="s">
        <v>21</v>
      </c>
      <c r="H290" s="76">
        <v>0</v>
      </c>
      <c r="I290" s="69">
        <v>0</v>
      </c>
      <c r="J290" s="77">
        <v>0</v>
      </c>
      <c r="K290" s="77">
        <v>0</v>
      </c>
      <c r="L290" s="62">
        <v>0</v>
      </c>
      <c r="M290" s="64">
        <f t="shared" si="124"/>
        <v>0</v>
      </c>
      <c r="N290" s="62">
        <v>0</v>
      </c>
      <c r="O290" s="64">
        <f t="shared" si="125"/>
        <v>0</v>
      </c>
      <c r="P290" s="280"/>
      <c r="Q290" s="280"/>
    </row>
    <row r="291" spans="1:17" hidden="1" x14ac:dyDescent="0.25">
      <c r="A291" s="310"/>
      <c r="B291" s="343"/>
      <c r="C291" s="229"/>
      <c r="D291" s="232"/>
      <c r="E291" s="390"/>
      <c r="F291" s="346"/>
      <c r="G291" s="160" t="s">
        <v>22</v>
      </c>
      <c r="H291" s="76">
        <v>0</v>
      </c>
      <c r="I291" s="69">
        <v>0</v>
      </c>
      <c r="J291" s="77">
        <v>0</v>
      </c>
      <c r="K291" s="77">
        <v>0</v>
      </c>
      <c r="L291" s="62">
        <v>0</v>
      </c>
      <c r="M291" s="64">
        <f t="shared" si="124"/>
        <v>0</v>
      </c>
      <c r="N291" s="62">
        <v>0</v>
      </c>
      <c r="O291" s="64">
        <f t="shared" si="125"/>
        <v>0</v>
      </c>
      <c r="P291" s="280"/>
      <c r="Q291" s="280"/>
    </row>
    <row r="292" spans="1:17" hidden="1" x14ac:dyDescent="0.25">
      <c r="A292" s="371"/>
      <c r="B292" s="344"/>
      <c r="C292" s="286"/>
      <c r="D292" s="288"/>
      <c r="E292" s="391"/>
      <c r="F292" s="347"/>
      <c r="G292" s="160" t="s">
        <v>23</v>
      </c>
      <c r="H292" s="76">
        <v>0</v>
      </c>
      <c r="I292" s="69">
        <v>0</v>
      </c>
      <c r="J292" s="77">
        <v>0</v>
      </c>
      <c r="K292" s="77">
        <v>0</v>
      </c>
      <c r="L292" s="97">
        <v>0</v>
      </c>
      <c r="M292" s="98">
        <f t="shared" si="124"/>
        <v>0</v>
      </c>
      <c r="N292" s="97">
        <v>0</v>
      </c>
      <c r="O292" s="98">
        <f t="shared" si="125"/>
        <v>0</v>
      </c>
      <c r="P292" s="281"/>
      <c r="Q292" s="281"/>
    </row>
    <row r="293" spans="1:17" ht="15" hidden="1" customHeight="1" x14ac:dyDescent="0.25">
      <c r="A293" s="309"/>
      <c r="B293" s="342" t="s">
        <v>133</v>
      </c>
      <c r="C293" s="228" t="s">
        <v>19</v>
      </c>
      <c r="D293" s="287" t="s">
        <v>185</v>
      </c>
      <c r="E293" s="412" t="s">
        <v>185</v>
      </c>
      <c r="F293" s="345" t="s">
        <v>143</v>
      </c>
      <c r="G293" s="30" t="s">
        <v>20</v>
      </c>
      <c r="H293" s="74">
        <f>H294+H295+H296</f>
        <v>0</v>
      </c>
      <c r="I293" s="66">
        <f>I294+I295+I296</f>
        <v>0</v>
      </c>
      <c r="J293" s="75">
        <f>J294+J295+J296</f>
        <v>0</v>
      </c>
      <c r="K293" s="75">
        <f>K294+K295+K296</f>
        <v>0</v>
      </c>
      <c r="L293" s="59">
        <v>0</v>
      </c>
      <c r="M293" s="61">
        <f t="shared" si="124"/>
        <v>0</v>
      </c>
      <c r="N293" s="59">
        <v>0</v>
      </c>
      <c r="O293" s="61">
        <f t="shared" si="125"/>
        <v>0</v>
      </c>
      <c r="P293" s="279"/>
      <c r="Q293" s="279"/>
    </row>
    <row r="294" spans="1:17" hidden="1" x14ac:dyDescent="0.25">
      <c r="A294" s="310"/>
      <c r="B294" s="343"/>
      <c r="C294" s="229"/>
      <c r="D294" s="232"/>
      <c r="E294" s="390"/>
      <c r="F294" s="346"/>
      <c r="G294" s="160" t="s">
        <v>21</v>
      </c>
      <c r="H294" s="76">
        <v>0</v>
      </c>
      <c r="I294" s="69">
        <v>0</v>
      </c>
      <c r="J294" s="77">
        <v>0</v>
      </c>
      <c r="K294" s="77">
        <v>0</v>
      </c>
      <c r="L294" s="62">
        <v>0</v>
      </c>
      <c r="M294" s="64">
        <f t="shared" si="124"/>
        <v>0</v>
      </c>
      <c r="N294" s="62">
        <v>0</v>
      </c>
      <c r="O294" s="64">
        <f t="shared" si="125"/>
        <v>0</v>
      </c>
      <c r="P294" s="280"/>
      <c r="Q294" s="280"/>
    </row>
    <row r="295" spans="1:17" hidden="1" x14ac:dyDescent="0.25">
      <c r="A295" s="310"/>
      <c r="B295" s="343"/>
      <c r="C295" s="229"/>
      <c r="D295" s="232"/>
      <c r="E295" s="390"/>
      <c r="F295" s="346"/>
      <c r="G295" s="160" t="s">
        <v>22</v>
      </c>
      <c r="H295" s="76">
        <v>0</v>
      </c>
      <c r="I295" s="69">
        <v>0</v>
      </c>
      <c r="J295" s="77">
        <v>0</v>
      </c>
      <c r="K295" s="77">
        <v>0</v>
      </c>
      <c r="L295" s="62">
        <v>0</v>
      </c>
      <c r="M295" s="64">
        <f t="shared" si="124"/>
        <v>0</v>
      </c>
      <c r="N295" s="62">
        <v>0</v>
      </c>
      <c r="O295" s="64">
        <f t="shared" si="125"/>
        <v>0</v>
      </c>
      <c r="P295" s="280"/>
      <c r="Q295" s="280"/>
    </row>
    <row r="296" spans="1:17" hidden="1" x14ac:dyDescent="0.25">
      <c r="A296" s="371"/>
      <c r="B296" s="344"/>
      <c r="C296" s="286"/>
      <c r="D296" s="288"/>
      <c r="E296" s="391"/>
      <c r="F296" s="347"/>
      <c r="G296" s="160" t="s">
        <v>23</v>
      </c>
      <c r="H296" s="76">
        <v>0</v>
      </c>
      <c r="I296" s="69">
        <v>0</v>
      </c>
      <c r="J296" s="77">
        <v>0</v>
      </c>
      <c r="K296" s="77">
        <v>0</v>
      </c>
      <c r="L296" s="97">
        <v>0</v>
      </c>
      <c r="M296" s="98">
        <f t="shared" si="124"/>
        <v>0</v>
      </c>
      <c r="N296" s="97">
        <v>0</v>
      </c>
      <c r="O296" s="98">
        <f t="shared" si="125"/>
        <v>0</v>
      </c>
      <c r="P296" s="281"/>
      <c r="Q296" s="281"/>
    </row>
    <row r="297" spans="1:17" ht="15" hidden="1" customHeight="1" x14ac:dyDescent="0.25">
      <c r="A297" s="309"/>
      <c r="B297" s="342" t="s">
        <v>105</v>
      </c>
      <c r="C297" s="228" t="s">
        <v>19</v>
      </c>
      <c r="D297" s="287" t="s">
        <v>185</v>
      </c>
      <c r="E297" s="412" t="s">
        <v>185</v>
      </c>
      <c r="F297" s="345" t="s">
        <v>143</v>
      </c>
      <c r="G297" s="30" t="s">
        <v>20</v>
      </c>
      <c r="H297" s="74">
        <f>H298+H299+H300</f>
        <v>0</v>
      </c>
      <c r="I297" s="66">
        <f>I298+I299+I300</f>
        <v>0</v>
      </c>
      <c r="J297" s="75">
        <f>J298+J299+J300</f>
        <v>0</v>
      </c>
      <c r="K297" s="75">
        <f>K298+K299+K300</f>
        <v>0</v>
      </c>
      <c r="L297" s="59">
        <v>0</v>
      </c>
      <c r="M297" s="61">
        <f t="shared" si="124"/>
        <v>0</v>
      </c>
      <c r="N297" s="59">
        <v>0</v>
      </c>
      <c r="O297" s="61">
        <f t="shared" si="125"/>
        <v>0</v>
      </c>
      <c r="P297" s="280"/>
      <c r="Q297" s="280"/>
    </row>
    <row r="298" spans="1:17" hidden="1" x14ac:dyDescent="0.25">
      <c r="A298" s="310"/>
      <c r="B298" s="343"/>
      <c r="C298" s="229"/>
      <c r="D298" s="232"/>
      <c r="E298" s="390"/>
      <c r="F298" s="346"/>
      <c r="G298" s="160" t="s">
        <v>21</v>
      </c>
      <c r="H298" s="76">
        <v>0</v>
      </c>
      <c r="I298" s="69">
        <v>0</v>
      </c>
      <c r="J298" s="77">
        <v>0</v>
      </c>
      <c r="K298" s="77">
        <v>0</v>
      </c>
      <c r="L298" s="62">
        <v>0</v>
      </c>
      <c r="M298" s="64">
        <f t="shared" si="124"/>
        <v>0</v>
      </c>
      <c r="N298" s="62">
        <v>0</v>
      </c>
      <c r="O298" s="64">
        <f t="shared" si="125"/>
        <v>0</v>
      </c>
      <c r="P298" s="280"/>
      <c r="Q298" s="280"/>
    </row>
    <row r="299" spans="1:17" hidden="1" x14ac:dyDescent="0.25">
      <c r="A299" s="310"/>
      <c r="B299" s="343"/>
      <c r="C299" s="229"/>
      <c r="D299" s="232"/>
      <c r="E299" s="390"/>
      <c r="F299" s="346"/>
      <c r="G299" s="160" t="s">
        <v>22</v>
      </c>
      <c r="H299" s="76">
        <v>0</v>
      </c>
      <c r="I299" s="69">
        <v>0</v>
      </c>
      <c r="J299" s="77">
        <v>0</v>
      </c>
      <c r="K299" s="77">
        <v>0</v>
      </c>
      <c r="L299" s="62">
        <v>0</v>
      </c>
      <c r="M299" s="64">
        <f t="shared" si="124"/>
        <v>0</v>
      </c>
      <c r="N299" s="62">
        <v>0</v>
      </c>
      <c r="O299" s="64">
        <f t="shared" si="125"/>
        <v>0</v>
      </c>
      <c r="P299" s="280"/>
      <c r="Q299" s="280"/>
    </row>
    <row r="300" spans="1:17" hidden="1" x14ac:dyDescent="0.25">
      <c r="A300" s="371"/>
      <c r="B300" s="344"/>
      <c r="C300" s="286"/>
      <c r="D300" s="288"/>
      <c r="E300" s="391"/>
      <c r="F300" s="347"/>
      <c r="G300" s="160" t="s">
        <v>23</v>
      </c>
      <c r="H300" s="76">
        <v>0</v>
      </c>
      <c r="I300" s="69">
        <v>0</v>
      </c>
      <c r="J300" s="77">
        <v>0</v>
      </c>
      <c r="K300" s="77">
        <v>0</v>
      </c>
      <c r="L300" s="97">
        <v>0</v>
      </c>
      <c r="M300" s="98">
        <f t="shared" si="124"/>
        <v>0</v>
      </c>
      <c r="N300" s="97">
        <v>0</v>
      </c>
      <c r="O300" s="98">
        <f t="shared" si="125"/>
        <v>0</v>
      </c>
      <c r="P300" s="281"/>
      <c r="Q300" s="281"/>
    </row>
    <row r="301" spans="1:17" ht="15" hidden="1" customHeight="1" x14ac:dyDescent="0.25">
      <c r="A301" s="309"/>
      <c r="B301" s="342" t="s">
        <v>106</v>
      </c>
      <c r="C301" s="228" t="s">
        <v>19</v>
      </c>
      <c r="D301" s="287" t="s">
        <v>185</v>
      </c>
      <c r="E301" s="412" t="s">
        <v>185</v>
      </c>
      <c r="F301" s="345" t="s">
        <v>144</v>
      </c>
      <c r="G301" s="30" t="s">
        <v>20</v>
      </c>
      <c r="H301" s="74">
        <f>H302+H303+H304</f>
        <v>0</v>
      </c>
      <c r="I301" s="66">
        <f>I302+I303+I304</f>
        <v>0</v>
      </c>
      <c r="J301" s="75">
        <f>J302+J303+J304</f>
        <v>0</v>
      </c>
      <c r="K301" s="75">
        <f>K302+K303+K304</f>
        <v>0</v>
      </c>
      <c r="L301" s="59">
        <v>0</v>
      </c>
      <c r="M301" s="61">
        <f t="shared" si="124"/>
        <v>0</v>
      </c>
      <c r="N301" s="59">
        <v>0</v>
      </c>
      <c r="O301" s="61">
        <f t="shared" si="125"/>
        <v>0</v>
      </c>
      <c r="P301" s="280"/>
      <c r="Q301" s="280"/>
    </row>
    <row r="302" spans="1:17" hidden="1" x14ac:dyDescent="0.25">
      <c r="A302" s="310"/>
      <c r="B302" s="343"/>
      <c r="C302" s="229"/>
      <c r="D302" s="232"/>
      <c r="E302" s="390"/>
      <c r="F302" s="346"/>
      <c r="G302" s="160" t="s">
        <v>21</v>
      </c>
      <c r="H302" s="76">
        <v>0</v>
      </c>
      <c r="I302" s="69">
        <v>0</v>
      </c>
      <c r="J302" s="77">
        <v>0</v>
      </c>
      <c r="K302" s="77">
        <v>0</v>
      </c>
      <c r="L302" s="62">
        <v>0</v>
      </c>
      <c r="M302" s="64">
        <f t="shared" si="124"/>
        <v>0</v>
      </c>
      <c r="N302" s="62">
        <v>0</v>
      </c>
      <c r="O302" s="64">
        <f t="shared" si="125"/>
        <v>0</v>
      </c>
      <c r="P302" s="280"/>
      <c r="Q302" s="280"/>
    </row>
    <row r="303" spans="1:17" hidden="1" x14ac:dyDescent="0.25">
      <c r="A303" s="310"/>
      <c r="B303" s="343"/>
      <c r="C303" s="229"/>
      <c r="D303" s="232"/>
      <c r="E303" s="390"/>
      <c r="F303" s="346"/>
      <c r="G303" s="160" t="s">
        <v>22</v>
      </c>
      <c r="H303" s="78">
        <v>0</v>
      </c>
      <c r="I303" s="63">
        <v>0</v>
      </c>
      <c r="J303" s="71">
        <v>0</v>
      </c>
      <c r="K303" s="71">
        <v>0</v>
      </c>
      <c r="L303" s="62">
        <v>0</v>
      </c>
      <c r="M303" s="64">
        <f t="shared" si="124"/>
        <v>0</v>
      </c>
      <c r="N303" s="62">
        <v>0</v>
      </c>
      <c r="O303" s="64">
        <f t="shared" si="125"/>
        <v>0</v>
      </c>
      <c r="P303" s="280"/>
      <c r="Q303" s="280"/>
    </row>
    <row r="304" spans="1:17" hidden="1" x14ac:dyDescent="0.25">
      <c r="A304" s="371"/>
      <c r="B304" s="344"/>
      <c r="C304" s="286"/>
      <c r="D304" s="288"/>
      <c r="E304" s="391"/>
      <c r="F304" s="347"/>
      <c r="G304" s="160" t="s">
        <v>23</v>
      </c>
      <c r="H304" s="78">
        <v>0</v>
      </c>
      <c r="I304" s="63">
        <v>0</v>
      </c>
      <c r="J304" s="71">
        <v>0</v>
      </c>
      <c r="K304" s="71">
        <v>0</v>
      </c>
      <c r="L304" s="97">
        <v>0</v>
      </c>
      <c r="M304" s="98">
        <f t="shared" si="124"/>
        <v>0</v>
      </c>
      <c r="N304" s="97">
        <v>0</v>
      </c>
      <c r="O304" s="98">
        <f t="shared" si="125"/>
        <v>0</v>
      </c>
      <c r="P304" s="281"/>
      <c r="Q304" s="281"/>
    </row>
    <row r="305" spans="1:17" ht="15" hidden="1" customHeight="1" x14ac:dyDescent="0.25">
      <c r="A305" s="309"/>
      <c r="B305" s="342" t="s">
        <v>134</v>
      </c>
      <c r="C305" s="228" t="s">
        <v>19</v>
      </c>
      <c r="D305" s="287" t="s">
        <v>185</v>
      </c>
      <c r="E305" s="412" t="s">
        <v>185</v>
      </c>
      <c r="F305" s="345" t="s">
        <v>144</v>
      </c>
      <c r="G305" s="30" t="s">
        <v>20</v>
      </c>
      <c r="H305" s="79">
        <f>H306+H307+H308</f>
        <v>0</v>
      </c>
      <c r="I305" s="60">
        <f>I306+I307+I308</f>
        <v>0</v>
      </c>
      <c r="J305" s="80">
        <f>J306+J307+J308</f>
        <v>0</v>
      </c>
      <c r="K305" s="80">
        <f>K306+K307+K308</f>
        <v>0</v>
      </c>
      <c r="L305" s="59">
        <v>0</v>
      </c>
      <c r="M305" s="61">
        <f t="shared" si="124"/>
        <v>0</v>
      </c>
      <c r="N305" s="59">
        <v>0</v>
      </c>
      <c r="O305" s="61">
        <f t="shared" si="125"/>
        <v>0</v>
      </c>
      <c r="P305" s="280"/>
      <c r="Q305" s="280"/>
    </row>
    <row r="306" spans="1:17" hidden="1" x14ac:dyDescent="0.25">
      <c r="A306" s="310"/>
      <c r="B306" s="343"/>
      <c r="C306" s="229"/>
      <c r="D306" s="232"/>
      <c r="E306" s="390"/>
      <c r="F306" s="346"/>
      <c r="G306" s="160" t="s">
        <v>21</v>
      </c>
      <c r="H306" s="76">
        <v>0</v>
      </c>
      <c r="I306" s="69">
        <v>0</v>
      </c>
      <c r="J306" s="77">
        <v>0</v>
      </c>
      <c r="K306" s="77">
        <v>0</v>
      </c>
      <c r="L306" s="62">
        <v>0</v>
      </c>
      <c r="M306" s="64">
        <f t="shared" si="124"/>
        <v>0</v>
      </c>
      <c r="N306" s="62">
        <v>0</v>
      </c>
      <c r="O306" s="64">
        <f t="shared" si="125"/>
        <v>0</v>
      </c>
      <c r="P306" s="280"/>
      <c r="Q306" s="280"/>
    </row>
    <row r="307" spans="1:17" hidden="1" x14ac:dyDescent="0.25">
      <c r="A307" s="310"/>
      <c r="B307" s="343"/>
      <c r="C307" s="229"/>
      <c r="D307" s="232"/>
      <c r="E307" s="390"/>
      <c r="F307" s="346"/>
      <c r="G307" s="160" t="s">
        <v>22</v>
      </c>
      <c r="H307" s="76">
        <v>0</v>
      </c>
      <c r="I307" s="69">
        <v>0</v>
      </c>
      <c r="J307" s="77">
        <v>0</v>
      </c>
      <c r="K307" s="77">
        <v>0</v>
      </c>
      <c r="L307" s="62">
        <v>0</v>
      </c>
      <c r="M307" s="64">
        <f t="shared" si="124"/>
        <v>0</v>
      </c>
      <c r="N307" s="62">
        <v>0</v>
      </c>
      <c r="O307" s="64">
        <f t="shared" si="125"/>
        <v>0</v>
      </c>
      <c r="P307" s="280"/>
      <c r="Q307" s="280"/>
    </row>
    <row r="308" spans="1:17" hidden="1" x14ac:dyDescent="0.25">
      <c r="A308" s="371"/>
      <c r="B308" s="344"/>
      <c r="C308" s="286"/>
      <c r="D308" s="288"/>
      <c r="E308" s="391"/>
      <c r="F308" s="347"/>
      <c r="G308" s="160" t="s">
        <v>23</v>
      </c>
      <c r="H308" s="76">
        <v>0</v>
      </c>
      <c r="I308" s="69">
        <v>0</v>
      </c>
      <c r="J308" s="77">
        <v>0</v>
      </c>
      <c r="K308" s="77">
        <v>0</v>
      </c>
      <c r="L308" s="97">
        <v>0</v>
      </c>
      <c r="M308" s="98">
        <f t="shared" si="124"/>
        <v>0</v>
      </c>
      <c r="N308" s="97">
        <v>0</v>
      </c>
      <c r="O308" s="98">
        <f t="shared" si="125"/>
        <v>0</v>
      </c>
      <c r="P308" s="281"/>
      <c r="Q308" s="281"/>
    </row>
    <row r="309" spans="1:17" ht="15" hidden="1" customHeight="1" x14ac:dyDescent="0.25">
      <c r="A309" s="309"/>
      <c r="B309" s="342" t="s">
        <v>107</v>
      </c>
      <c r="C309" s="228" t="s">
        <v>19</v>
      </c>
      <c r="D309" s="287" t="s">
        <v>185</v>
      </c>
      <c r="E309" s="412" t="s">
        <v>185</v>
      </c>
      <c r="F309" s="345" t="s">
        <v>144</v>
      </c>
      <c r="G309" s="30" t="s">
        <v>20</v>
      </c>
      <c r="H309" s="74">
        <f>H310+H311+H312</f>
        <v>0</v>
      </c>
      <c r="I309" s="66">
        <f>I310+I311+I312</f>
        <v>0</v>
      </c>
      <c r="J309" s="75">
        <f>J310+J311+J312</f>
        <v>0</v>
      </c>
      <c r="K309" s="75">
        <f>K310+K311+K312</f>
        <v>0</v>
      </c>
      <c r="L309" s="59">
        <v>0</v>
      </c>
      <c r="M309" s="61">
        <f t="shared" si="124"/>
        <v>0</v>
      </c>
      <c r="N309" s="59">
        <v>0</v>
      </c>
      <c r="O309" s="61">
        <f t="shared" si="125"/>
        <v>0</v>
      </c>
      <c r="P309" s="280"/>
      <c r="Q309" s="280"/>
    </row>
    <row r="310" spans="1:17" hidden="1" x14ac:dyDescent="0.25">
      <c r="A310" s="310"/>
      <c r="B310" s="343"/>
      <c r="C310" s="229"/>
      <c r="D310" s="232"/>
      <c r="E310" s="390"/>
      <c r="F310" s="346"/>
      <c r="G310" s="160" t="s">
        <v>21</v>
      </c>
      <c r="H310" s="76">
        <v>0</v>
      </c>
      <c r="I310" s="69">
        <v>0</v>
      </c>
      <c r="J310" s="77">
        <v>0</v>
      </c>
      <c r="K310" s="77">
        <v>0</v>
      </c>
      <c r="L310" s="62">
        <v>0</v>
      </c>
      <c r="M310" s="64">
        <f t="shared" si="124"/>
        <v>0</v>
      </c>
      <c r="N310" s="62">
        <v>0</v>
      </c>
      <c r="O310" s="64">
        <f t="shared" si="125"/>
        <v>0</v>
      </c>
      <c r="P310" s="280"/>
      <c r="Q310" s="280"/>
    </row>
    <row r="311" spans="1:17" hidden="1" x14ac:dyDescent="0.25">
      <c r="A311" s="310"/>
      <c r="B311" s="343"/>
      <c r="C311" s="229"/>
      <c r="D311" s="232"/>
      <c r="E311" s="390"/>
      <c r="F311" s="346"/>
      <c r="G311" s="160" t="s">
        <v>22</v>
      </c>
      <c r="H311" s="76">
        <v>0</v>
      </c>
      <c r="I311" s="69">
        <v>0</v>
      </c>
      <c r="J311" s="77">
        <v>0</v>
      </c>
      <c r="K311" s="77">
        <v>0</v>
      </c>
      <c r="L311" s="62">
        <v>0</v>
      </c>
      <c r="M311" s="64">
        <f t="shared" si="124"/>
        <v>0</v>
      </c>
      <c r="N311" s="62">
        <v>0</v>
      </c>
      <c r="O311" s="64">
        <f t="shared" si="125"/>
        <v>0</v>
      </c>
      <c r="P311" s="280"/>
      <c r="Q311" s="280"/>
    </row>
    <row r="312" spans="1:17" hidden="1" x14ac:dyDescent="0.25">
      <c r="A312" s="371"/>
      <c r="B312" s="344"/>
      <c r="C312" s="286"/>
      <c r="D312" s="288"/>
      <c r="E312" s="391"/>
      <c r="F312" s="347"/>
      <c r="G312" s="160" t="s">
        <v>23</v>
      </c>
      <c r="H312" s="76">
        <v>0</v>
      </c>
      <c r="I312" s="69">
        <v>0</v>
      </c>
      <c r="J312" s="77">
        <v>0</v>
      </c>
      <c r="K312" s="77">
        <v>0</v>
      </c>
      <c r="L312" s="97">
        <v>0</v>
      </c>
      <c r="M312" s="98">
        <f t="shared" si="124"/>
        <v>0</v>
      </c>
      <c r="N312" s="97">
        <v>0</v>
      </c>
      <c r="O312" s="98">
        <f t="shared" si="125"/>
        <v>0</v>
      </c>
      <c r="P312" s="281"/>
      <c r="Q312" s="281"/>
    </row>
    <row r="313" spans="1:17" hidden="1" x14ac:dyDescent="0.25">
      <c r="A313" s="309"/>
      <c r="B313" s="342" t="s">
        <v>108</v>
      </c>
      <c r="C313" s="228" t="s">
        <v>19</v>
      </c>
      <c r="D313" s="287" t="s">
        <v>185</v>
      </c>
      <c r="E313" s="412" t="s">
        <v>185</v>
      </c>
      <c r="F313" s="345" t="s">
        <v>145</v>
      </c>
      <c r="G313" s="30" t="s">
        <v>20</v>
      </c>
      <c r="H313" s="74">
        <f>H314+H315+H316</f>
        <v>0</v>
      </c>
      <c r="I313" s="66">
        <f>I314+I315+I316</f>
        <v>0</v>
      </c>
      <c r="J313" s="75">
        <f>J314+J315+J316</f>
        <v>0</v>
      </c>
      <c r="K313" s="75">
        <f>K314+K315+K316</f>
        <v>0</v>
      </c>
      <c r="L313" s="59">
        <v>0</v>
      </c>
      <c r="M313" s="61">
        <f t="shared" si="124"/>
        <v>0</v>
      </c>
      <c r="N313" s="59">
        <v>0</v>
      </c>
      <c r="O313" s="61">
        <f t="shared" si="125"/>
        <v>0</v>
      </c>
      <c r="P313" s="279"/>
      <c r="Q313" s="279"/>
    </row>
    <row r="314" spans="1:17" hidden="1" x14ac:dyDescent="0.25">
      <c r="A314" s="310"/>
      <c r="B314" s="343"/>
      <c r="C314" s="229"/>
      <c r="D314" s="232"/>
      <c r="E314" s="390"/>
      <c r="F314" s="346"/>
      <c r="G314" s="160" t="s">
        <v>21</v>
      </c>
      <c r="H314" s="76">
        <v>0</v>
      </c>
      <c r="I314" s="69">
        <v>0</v>
      </c>
      <c r="J314" s="77">
        <v>0</v>
      </c>
      <c r="K314" s="77">
        <v>0</v>
      </c>
      <c r="L314" s="62">
        <v>0</v>
      </c>
      <c r="M314" s="64">
        <f t="shared" si="124"/>
        <v>0</v>
      </c>
      <c r="N314" s="62">
        <v>0</v>
      </c>
      <c r="O314" s="64">
        <f t="shared" si="125"/>
        <v>0</v>
      </c>
      <c r="P314" s="280"/>
      <c r="Q314" s="280"/>
    </row>
    <row r="315" spans="1:17" hidden="1" x14ac:dyDescent="0.25">
      <c r="A315" s="310"/>
      <c r="B315" s="343"/>
      <c r="C315" s="229"/>
      <c r="D315" s="232"/>
      <c r="E315" s="390"/>
      <c r="F315" s="346"/>
      <c r="G315" s="160" t="s">
        <v>22</v>
      </c>
      <c r="H315" s="76">
        <v>0</v>
      </c>
      <c r="I315" s="69">
        <v>0</v>
      </c>
      <c r="J315" s="77">
        <v>0</v>
      </c>
      <c r="K315" s="77">
        <v>0</v>
      </c>
      <c r="L315" s="62">
        <v>0</v>
      </c>
      <c r="M315" s="64">
        <f t="shared" si="124"/>
        <v>0</v>
      </c>
      <c r="N315" s="62">
        <v>0</v>
      </c>
      <c r="O315" s="64">
        <f t="shared" si="125"/>
        <v>0</v>
      </c>
      <c r="P315" s="280"/>
      <c r="Q315" s="280"/>
    </row>
    <row r="316" spans="1:17" hidden="1" x14ac:dyDescent="0.25">
      <c r="A316" s="371"/>
      <c r="B316" s="344"/>
      <c r="C316" s="286"/>
      <c r="D316" s="288"/>
      <c r="E316" s="391"/>
      <c r="F316" s="347"/>
      <c r="G316" s="160" t="s">
        <v>23</v>
      </c>
      <c r="H316" s="76">
        <v>0</v>
      </c>
      <c r="I316" s="69">
        <v>0</v>
      </c>
      <c r="J316" s="77">
        <v>0</v>
      </c>
      <c r="K316" s="77">
        <v>0</v>
      </c>
      <c r="L316" s="97">
        <v>0</v>
      </c>
      <c r="M316" s="98">
        <f t="shared" si="124"/>
        <v>0</v>
      </c>
      <c r="N316" s="97">
        <v>0</v>
      </c>
      <c r="O316" s="98">
        <f t="shared" si="125"/>
        <v>0</v>
      </c>
      <c r="P316" s="281"/>
      <c r="Q316" s="281"/>
    </row>
    <row r="317" spans="1:17" ht="15" hidden="1" customHeight="1" x14ac:dyDescent="0.25">
      <c r="A317" s="222"/>
      <c r="B317" s="342" t="s">
        <v>109</v>
      </c>
      <c r="C317" s="228" t="s">
        <v>19</v>
      </c>
      <c r="D317" s="287" t="s">
        <v>185</v>
      </c>
      <c r="E317" s="412" t="s">
        <v>185</v>
      </c>
      <c r="F317" s="345" t="s">
        <v>145</v>
      </c>
      <c r="G317" s="30" t="s">
        <v>20</v>
      </c>
      <c r="H317" s="74">
        <f>H318+H319+H320</f>
        <v>0</v>
      </c>
      <c r="I317" s="66">
        <f>I318+I319+I320</f>
        <v>0</v>
      </c>
      <c r="J317" s="75">
        <f>J318+J319+J320</f>
        <v>0</v>
      </c>
      <c r="K317" s="75">
        <f>K318+K319+K320</f>
        <v>0</v>
      </c>
      <c r="L317" s="59">
        <v>0</v>
      </c>
      <c r="M317" s="61">
        <f t="shared" si="124"/>
        <v>0</v>
      </c>
      <c r="N317" s="59">
        <v>0</v>
      </c>
      <c r="O317" s="61">
        <f t="shared" si="125"/>
        <v>0</v>
      </c>
      <c r="P317" s="280"/>
      <c r="Q317" s="280"/>
    </row>
    <row r="318" spans="1:17" hidden="1" x14ac:dyDescent="0.25">
      <c r="A318" s="223"/>
      <c r="B318" s="343"/>
      <c r="C318" s="229"/>
      <c r="D318" s="232"/>
      <c r="E318" s="390"/>
      <c r="F318" s="346"/>
      <c r="G318" s="160" t="s">
        <v>21</v>
      </c>
      <c r="H318" s="76">
        <v>0</v>
      </c>
      <c r="I318" s="69">
        <v>0</v>
      </c>
      <c r="J318" s="77">
        <v>0</v>
      </c>
      <c r="K318" s="77">
        <v>0</v>
      </c>
      <c r="L318" s="62">
        <v>0</v>
      </c>
      <c r="M318" s="64">
        <f t="shared" si="124"/>
        <v>0</v>
      </c>
      <c r="N318" s="62">
        <v>0</v>
      </c>
      <c r="O318" s="64">
        <f t="shared" si="125"/>
        <v>0</v>
      </c>
      <c r="P318" s="280"/>
      <c r="Q318" s="280"/>
    </row>
    <row r="319" spans="1:17" hidden="1" x14ac:dyDescent="0.25">
      <c r="A319" s="223"/>
      <c r="B319" s="343"/>
      <c r="C319" s="229"/>
      <c r="D319" s="232"/>
      <c r="E319" s="390"/>
      <c r="F319" s="346"/>
      <c r="G319" s="160" t="s">
        <v>22</v>
      </c>
      <c r="H319" s="76">
        <v>0</v>
      </c>
      <c r="I319" s="69">
        <v>0</v>
      </c>
      <c r="J319" s="77">
        <v>0</v>
      </c>
      <c r="K319" s="77">
        <v>0</v>
      </c>
      <c r="L319" s="62">
        <v>0</v>
      </c>
      <c r="M319" s="64">
        <f t="shared" si="124"/>
        <v>0</v>
      </c>
      <c r="N319" s="62">
        <v>0</v>
      </c>
      <c r="O319" s="64">
        <f t="shared" si="125"/>
        <v>0</v>
      </c>
      <c r="P319" s="280"/>
      <c r="Q319" s="280"/>
    </row>
    <row r="320" spans="1:17" hidden="1" x14ac:dyDescent="0.25">
      <c r="A320" s="282"/>
      <c r="B320" s="344"/>
      <c r="C320" s="286"/>
      <c r="D320" s="288"/>
      <c r="E320" s="391"/>
      <c r="F320" s="347"/>
      <c r="G320" s="160" t="s">
        <v>23</v>
      </c>
      <c r="H320" s="76">
        <v>0</v>
      </c>
      <c r="I320" s="69">
        <v>0</v>
      </c>
      <c r="J320" s="77">
        <v>0</v>
      </c>
      <c r="K320" s="77">
        <v>0</v>
      </c>
      <c r="L320" s="97">
        <v>0</v>
      </c>
      <c r="M320" s="98">
        <f t="shared" si="124"/>
        <v>0</v>
      </c>
      <c r="N320" s="97">
        <v>0</v>
      </c>
      <c r="O320" s="98">
        <f t="shared" si="125"/>
        <v>0</v>
      </c>
      <c r="P320" s="281"/>
      <c r="Q320" s="281"/>
    </row>
    <row r="321" spans="1:17" ht="15" hidden="1" customHeight="1" x14ac:dyDescent="0.25">
      <c r="A321" s="222"/>
      <c r="B321" s="342" t="s">
        <v>113</v>
      </c>
      <c r="C321" s="228" t="s">
        <v>19</v>
      </c>
      <c r="D321" s="287" t="s">
        <v>185</v>
      </c>
      <c r="E321" s="412" t="s">
        <v>185</v>
      </c>
      <c r="F321" s="345" t="s">
        <v>145</v>
      </c>
      <c r="G321" s="30" t="s">
        <v>20</v>
      </c>
      <c r="H321" s="74">
        <f>H322+H323+H324</f>
        <v>0</v>
      </c>
      <c r="I321" s="66">
        <f>I322+I323+I324</f>
        <v>0</v>
      </c>
      <c r="J321" s="75">
        <f>J322+J323+J324</f>
        <v>0</v>
      </c>
      <c r="K321" s="75">
        <f>K322+K323+K324</f>
        <v>0</v>
      </c>
      <c r="L321" s="59">
        <v>0</v>
      </c>
      <c r="M321" s="61">
        <f t="shared" si="124"/>
        <v>0</v>
      </c>
      <c r="N321" s="59">
        <v>0</v>
      </c>
      <c r="O321" s="61">
        <f t="shared" si="125"/>
        <v>0</v>
      </c>
      <c r="P321" s="280"/>
      <c r="Q321" s="280"/>
    </row>
    <row r="322" spans="1:17" hidden="1" x14ac:dyDescent="0.25">
      <c r="A322" s="223"/>
      <c r="B322" s="343"/>
      <c r="C322" s="229"/>
      <c r="D322" s="232"/>
      <c r="E322" s="390"/>
      <c r="F322" s="346"/>
      <c r="G322" s="160" t="s">
        <v>21</v>
      </c>
      <c r="H322" s="76">
        <v>0</v>
      </c>
      <c r="I322" s="69">
        <v>0</v>
      </c>
      <c r="J322" s="77">
        <v>0</v>
      </c>
      <c r="K322" s="77">
        <v>0</v>
      </c>
      <c r="L322" s="62">
        <v>0</v>
      </c>
      <c r="M322" s="64">
        <f t="shared" si="124"/>
        <v>0</v>
      </c>
      <c r="N322" s="62">
        <v>0</v>
      </c>
      <c r="O322" s="64">
        <f t="shared" si="125"/>
        <v>0</v>
      </c>
      <c r="P322" s="280"/>
      <c r="Q322" s="280"/>
    </row>
    <row r="323" spans="1:17" hidden="1" x14ac:dyDescent="0.25">
      <c r="A323" s="223"/>
      <c r="B323" s="343"/>
      <c r="C323" s="229"/>
      <c r="D323" s="232"/>
      <c r="E323" s="390"/>
      <c r="F323" s="346"/>
      <c r="G323" s="160" t="s">
        <v>22</v>
      </c>
      <c r="H323" s="76">
        <v>0</v>
      </c>
      <c r="I323" s="69">
        <v>0</v>
      </c>
      <c r="J323" s="77">
        <v>0</v>
      </c>
      <c r="K323" s="77">
        <v>0</v>
      </c>
      <c r="L323" s="62">
        <v>0</v>
      </c>
      <c r="M323" s="64">
        <f t="shared" si="124"/>
        <v>0</v>
      </c>
      <c r="N323" s="62">
        <v>0</v>
      </c>
      <c r="O323" s="64">
        <f t="shared" si="125"/>
        <v>0</v>
      </c>
      <c r="P323" s="280"/>
      <c r="Q323" s="280"/>
    </row>
    <row r="324" spans="1:17" hidden="1" x14ac:dyDescent="0.25">
      <c r="A324" s="282"/>
      <c r="B324" s="344"/>
      <c r="C324" s="286"/>
      <c r="D324" s="288"/>
      <c r="E324" s="391"/>
      <c r="F324" s="347"/>
      <c r="G324" s="160" t="s">
        <v>23</v>
      </c>
      <c r="H324" s="78">
        <v>0</v>
      </c>
      <c r="I324" s="63">
        <v>0</v>
      </c>
      <c r="J324" s="71">
        <v>0</v>
      </c>
      <c r="K324" s="71">
        <v>0</v>
      </c>
      <c r="L324" s="97">
        <v>0</v>
      </c>
      <c r="M324" s="98">
        <f t="shared" si="124"/>
        <v>0</v>
      </c>
      <c r="N324" s="97">
        <v>0</v>
      </c>
      <c r="O324" s="98">
        <f t="shared" si="125"/>
        <v>0</v>
      </c>
      <c r="P324" s="281"/>
      <c r="Q324" s="281"/>
    </row>
    <row r="325" spans="1:17" hidden="1" x14ac:dyDescent="0.25">
      <c r="A325" s="222"/>
      <c r="B325" s="342" t="s">
        <v>237</v>
      </c>
      <c r="C325" s="228" t="s">
        <v>19</v>
      </c>
      <c r="D325" s="231" t="s">
        <v>186</v>
      </c>
      <c r="E325" s="389" t="s">
        <v>186</v>
      </c>
      <c r="F325" s="345" t="s">
        <v>271</v>
      </c>
      <c r="G325" s="30" t="s">
        <v>20</v>
      </c>
      <c r="H325" s="147">
        <f>H326+H327+H328</f>
        <v>0</v>
      </c>
      <c r="I325" s="148">
        <f>I326+I327+I328</f>
        <v>0</v>
      </c>
      <c r="J325" s="149">
        <f>J326+J327+J328</f>
        <v>0</v>
      </c>
      <c r="K325" s="149">
        <f>K326+K327+K328</f>
        <v>0</v>
      </c>
      <c r="L325" s="171">
        <v>0</v>
      </c>
      <c r="M325" s="61">
        <f t="shared" si="124"/>
        <v>0</v>
      </c>
      <c r="N325" s="171">
        <v>0</v>
      </c>
      <c r="O325" s="61">
        <f t="shared" si="125"/>
        <v>0</v>
      </c>
      <c r="P325" s="280"/>
      <c r="Q325" s="280"/>
    </row>
    <row r="326" spans="1:17" hidden="1" x14ac:dyDescent="0.25">
      <c r="A326" s="223"/>
      <c r="B326" s="343"/>
      <c r="C326" s="229"/>
      <c r="D326" s="232"/>
      <c r="E326" s="390"/>
      <c r="F326" s="346"/>
      <c r="G326" s="160" t="s">
        <v>21</v>
      </c>
      <c r="H326" s="76">
        <v>0</v>
      </c>
      <c r="I326" s="69">
        <v>0</v>
      </c>
      <c r="J326" s="77">
        <v>0</v>
      </c>
      <c r="K326" s="70">
        <v>0</v>
      </c>
      <c r="L326" s="62">
        <v>0</v>
      </c>
      <c r="M326" s="64">
        <f t="shared" si="124"/>
        <v>0</v>
      </c>
      <c r="N326" s="62">
        <v>0</v>
      </c>
      <c r="O326" s="64">
        <f t="shared" si="125"/>
        <v>0</v>
      </c>
      <c r="P326" s="280"/>
      <c r="Q326" s="280"/>
    </row>
    <row r="327" spans="1:17" hidden="1" x14ac:dyDescent="0.25">
      <c r="A327" s="223"/>
      <c r="B327" s="343"/>
      <c r="C327" s="229"/>
      <c r="D327" s="232"/>
      <c r="E327" s="390"/>
      <c r="F327" s="346"/>
      <c r="G327" s="160" t="s">
        <v>22</v>
      </c>
      <c r="H327" s="76">
        <v>0</v>
      </c>
      <c r="I327" s="69">
        <v>0</v>
      </c>
      <c r="J327" s="77">
        <v>0</v>
      </c>
      <c r="K327" s="77">
        <v>0</v>
      </c>
      <c r="L327" s="62">
        <v>0</v>
      </c>
      <c r="M327" s="64">
        <f t="shared" si="124"/>
        <v>0</v>
      </c>
      <c r="N327" s="62">
        <v>0</v>
      </c>
      <c r="O327" s="64">
        <f t="shared" si="125"/>
        <v>0</v>
      </c>
      <c r="P327" s="280"/>
      <c r="Q327" s="280"/>
    </row>
    <row r="328" spans="1:17" hidden="1" x14ac:dyDescent="0.25">
      <c r="A328" s="282"/>
      <c r="B328" s="344"/>
      <c r="C328" s="286"/>
      <c r="D328" s="288"/>
      <c r="E328" s="391"/>
      <c r="F328" s="347"/>
      <c r="G328" s="160" t="s">
        <v>23</v>
      </c>
      <c r="H328" s="78">
        <v>0</v>
      </c>
      <c r="I328" s="63">
        <v>0</v>
      </c>
      <c r="J328" s="71">
        <v>0</v>
      </c>
      <c r="K328" s="71">
        <v>0</v>
      </c>
      <c r="L328" s="97">
        <v>0</v>
      </c>
      <c r="M328" s="98">
        <f t="shared" si="124"/>
        <v>0</v>
      </c>
      <c r="N328" s="97">
        <v>0</v>
      </c>
      <c r="O328" s="98">
        <f t="shared" si="125"/>
        <v>0</v>
      </c>
      <c r="P328" s="281"/>
      <c r="Q328" s="281"/>
    </row>
    <row r="329" spans="1:17" hidden="1" x14ac:dyDescent="0.25">
      <c r="A329" s="223"/>
      <c r="B329" s="343" t="s">
        <v>110</v>
      </c>
      <c r="C329" s="229" t="s">
        <v>19</v>
      </c>
      <c r="D329" s="232" t="s">
        <v>185</v>
      </c>
      <c r="E329" s="390" t="s">
        <v>185</v>
      </c>
      <c r="F329" s="346" t="s">
        <v>146</v>
      </c>
      <c r="G329" s="32" t="s">
        <v>20</v>
      </c>
      <c r="H329" s="74">
        <f>H330+H331+H332</f>
        <v>0</v>
      </c>
      <c r="I329" s="66">
        <f>I330+I331+I332</f>
        <v>0</v>
      </c>
      <c r="J329" s="75">
        <f>J330+J331+J332</f>
        <v>0</v>
      </c>
      <c r="K329" s="75">
        <f>K330+K331+K332</f>
        <v>0</v>
      </c>
      <c r="L329" s="59">
        <v>0</v>
      </c>
      <c r="M329" s="61">
        <f t="shared" si="124"/>
        <v>0</v>
      </c>
      <c r="N329" s="59">
        <v>0</v>
      </c>
      <c r="O329" s="61">
        <f t="shared" si="125"/>
        <v>0</v>
      </c>
      <c r="P329" s="280"/>
      <c r="Q329" s="280"/>
    </row>
    <row r="330" spans="1:17" hidden="1" x14ac:dyDescent="0.25">
      <c r="A330" s="223"/>
      <c r="B330" s="343"/>
      <c r="C330" s="229"/>
      <c r="D330" s="232"/>
      <c r="E330" s="390"/>
      <c r="F330" s="346"/>
      <c r="G330" s="160" t="s">
        <v>21</v>
      </c>
      <c r="H330" s="76">
        <v>0</v>
      </c>
      <c r="I330" s="69">
        <v>0</v>
      </c>
      <c r="J330" s="77">
        <v>0</v>
      </c>
      <c r="K330" s="77">
        <v>0</v>
      </c>
      <c r="L330" s="62">
        <v>0</v>
      </c>
      <c r="M330" s="64">
        <f t="shared" si="124"/>
        <v>0</v>
      </c>
      <c r="N330" s="62">
        <v>0</v>
      </c>
      <c r="O330" s="64">
        <f t="shared" si="125"/>
        <v>0</v>
      </c>
      <c r="P330" s="280"/>
      <c r="Q330" s="280"/>
    </row>
    <row r="331" spans="1:17" hidden="1" x14ac:dyDescent="0.25">
      <c r="A331" s="223"/>
      <c r="B331" s="343"/>
      <c r="C331" s="229"/>
      <c r="D331" s="232"/>
      <c r="E331" s="390"/>
      <c r="F331" s="346"/>
      <c r="G331" s="160" t="s">
        <v>22</v>
      </c>
      <c r="H331" s="76">
        <v>0</v>
      </c>
      <c r="I331" s="69">
        <v>0</v>
      </c>
      <c r="J331" s="77">
        <v>0</v>
      </c>
      <c r="K331" s="77">
        <v>0</v>
      </c>
      <c r="L331" s="62">
        <v>0</v>
      </c>
      <c r="M331" s="64">
        <f t="shared" si="124"/>
        <v>0</v>
      </c>
      <c r="N331" s="62">
        <v>0</v>
      </c>
      <c r="O331" s="64">
        <f t="shared" si="125"/>
        <v>0</v>
      </c>
      <c r="P331" s="280"/>
      <c r="Q331" s="280"/>
    </row>
    <row r="332" spans="1:17" hidden="1" x14ac:dyDescent="0.25">
      <c r="A332" s="282"/>
      <c r="B332" s="344"/>
      <c r="C332" s="286"/>
      <c r="D332" s="288"/>
      <c r="E332" s="391"/>
      <c r="F332" s="347"/>
      <c r="G332" s="160" t="s">
        <v>23</v>
      </c>
      <c r="H332" s="76">
        <v>0</v>
      </c>
      <c r="I332" s="69">
        <v>0</v>
      </c>
      <c r="J332" s="77">
        <v>0</v>
      </c>
      <c r="K332" s="77">
        <v>0</v>
      </c>
      <c r="L332" s="97">
        <v>0</v>
      </c>
      <c r="M332" s="98">
        <f t="shared" si="124"/>
        <v>0</v>
      </c>
      <c r="N332" s="97">
        <v>0</v>
      </c>
      <c r="O332" s="98">
        <f t="shared" si="125"/>
        <v>0</v>
      </c>
      <c r="P332" s="281"/>
      <c r="Q332" s="281"/>
    </row>
    <row r="333" spans="1:17" hidden="1" x14ac:dyDescent="0.25">
      <c r="A333" s="222"/>
      <c r="B333" s="342" t="s">
        <v>111</v>
      </c>
      <c r="C333" s="228" t="s">
        <v>19</v>
      </c>
      <c r="D333" s="287" t="s">
        <v>185</v>
      </c>
      <c r="E333" s="412" t="s">
        <v>185</v>
      </c>
      <c r="F333" s="345" t="s">
        <v>146</v>
      </c>
      <c r="G333" s="30" t="s">
        <v>20</v>
      </c>
      <c r="H333" s="74">
        <f>H334+H335+H336</f>
        <v>0</v>
      </c>
      <c r="I333" s="66">
        <f>I334+I335+I336</f>
        <v>0</v>
      </c>
      <c r="J333" s="75">
        <f>J334+J335+J336</f>
        <v>0</v>
      </c>
      <c r="K333" s="75">
        <f>K334+K335+K336</f>
        <v>0</v>
      </c>
      <c r="L333" s="59">
        <v>0</v>
      </c>
      <c r="M333" s="61">
        <f t="shared" si="124"/>
        <v>0</v>
      </c>
      <c r="N333" s="59">
        <v>0</v>
      </c>
      <c r="O333" s="61">
        <f t="shared" si="125"/>
        <v>0</v>
      </c>
      <c r="P333" s="279"/>
      <c r="Q333" s="279"/>
    </row>
    <row r="334" spans="1:17" hidden="1" x14ac:dyDescent="0.25">
      <c r="A334" s="223"/>
      <c r="B334" s="343"/>
      <c r="C334" s="229"/>
      <c r="D334" s="232"/>
      <c r="E334" s="390"/>
      <c r="F334" s="346"/>
      <c r="G334" s="160" t="s">
        <v>21</v>
      </c>
      <c r="H334" s="76">
        <v>0</v>
      </c>
      <c r="I334" s="69">
        <v>0</v>
      </c>
      <c r="J334" s="77">
        <v>0</v>
      </c>
      <c r="K334" s="77">
        <v>0</v>
      </c>
      <c r="L334" s="62">
        <v>0</v>
      </c>
      <c r="M334" s="64">
        <f t="shared" si="124"/>
        <v>0</v>
      </c>
      <c r="N334" s="62">
        <v>0</v>
      </c>
      <c r="O334" s="64">
        <f t="shared" si="125"/>
        <v>0</v>
      </c>
      <c r="P334" s="280"/>
      <c r="Q334" s="280"/>
    </row>
    <row r="335" spans="1:17" hidden="1" x14ac:dyDescent="0.25">
      <c r="A335" s="223"/>
      <c r="B335" s="343"/>
      <c r="C335" s="229"/>
      <c r="D335" s="232"/>
      <c r="E335" s="390"/>
      <c r="F335" s="346"/>
      <c r="G335" s="160" t="s">
        <v>22</v>
      </c>
      <c r="H335" s="76">
        <v>0</v>
      </c>
      <c r="I335" s="69">
        <v>0</v>
      </c>
      <c r="J335" s="77">
        <v>0</v>
      </c>
      <c r="K335" s="77">
        <v>0</v>
      </c>
      <c r="L335" s="62">
        <v>0</v>
      </c>
      <c r="M335" s="64">
        <f t="shared" si="124"/>
        <v>0</v>
      </c>
      <c r="N335" s="62">
        <v>0</v>
      </c>
      <c r="O335" s="64">
        <f t="shared" si="125"/>
        <v>0</v>
      </c>
      <c r="P335" s="280"/>
      <c r="Q335" s="280"/>
    </row>
    <row r="336" spans="1:17" hidden="1" x14ac:dyDescent="0.25">
      <c r="A336" s="282"/>
      <c r="B336" s="344"/>
      <c r="C336" s="286"/>
      <c r="D336" s="288"/>
      <c r="E336" s="391"/>
      <c r="F336" s="347"/>
      <c r="G336" s="160" t="s">
        <v>23</v>
      </c>
      <c r="H336" s="76">
        <v>0</v>
      </c>
      <c r="I336" s="69">
        <v>0</v>
      </c>
      <c r="J336" s="77">
        <v>0</v>
      </c>
      <c r="K336" s="77">
        <v>0</v>
      </c>
      <c r="L336" s="97">
        <v>0</v>
      </c>
      <c r="M336" s="98">
        <f t="shared" si="124"/>
        <v>0</v>
      </c>
      <c r="N336" s="97">
        <v>0</v>
      </c>
      <c r="O336" s="98">
        <f t="shared" si="125"/>
        <v>0</v>
      </c>
      <c r="P336" s="281"/>
      <c r="Q336" s="281"/>
    </row>
    <row r="337" spans="1:17" ht="22.5" hidden="1" customHeight="1" x14ac:dyDescent="0.25">
      <c r="A337" s="222"/>
      <c r="B337" s="342" t="s">
        <v>135</v>
      </c>
      <c r="C337" s="228" t="s">
        <v>19</v>
      </c>
      <c r="D337" s="287" t="s">
        <v>185</v>
      </c>
      <c r="E337" s="412" t="s">
        <v>185</v>
      </c>
      <c r="F337" s="345" t="s">
        <v>146</v>
      </c>
      <c r="G337" s="30" t="s">
        <v>20</v>
      </c>
      <c r="H337" s="74">
        <f>H338+H339+H340</f>
        <v>0</v>
      </c>
      <c r="I337" s="66">
        <f>I338+I339+I340</f>
        <v>0</v>
      </c>
      <c r="J337" s="75">
        <f>J338+J339+J340</f>
        <v>0</v>
      </c>
      <c r="K337" s="75">
        <f>K338+K339+K340</f>
        <v>0</v>
      </c>
      <c r="L337" s="59">
        <v>0</v>
      </c>
      <c r="M337" s="61">
        <f t="shared" si="124"/>
        <v>0</v>
      </c>
      <c r="N337" s="59">
        <v>0</v>
      </c>
      <c r="O337" s="61">
        <f t="shared" si="125"/>
        <v>0</v>
      </c>
      <c r="P337" s="280"/>
      <c r="Q337" s="280"/>
    </row>
    <row r="338" spans="1:17" ht="17.25" hidden="1" customHeight="1" x14ac:dyDescent="0.25">
      <c r="A338" s="223"/>
      <c r="B338" s="343"/>
      <c r="C338" s="229"/>
      <c r="D338" s="232"/>
      <c r="E338" s="390"/>
      <c r="F338" s="346"/>
      <c r="G338" s="160" t="s">
        <v>21</v>
      </c>
      <c r="H338" s="76">
        <v>0</v>
      </c>
      <c r="I338" s="69">
        <v>0</v>
      </c>
      <c r="J338" s="77">
        <v>0</v>
      </c>
      <c r="K338" s="77">
        <v>0</v>
      </c>
      <c r="L338" s="62">
        <v>0</v>
      </c>
      <c r="M338" s="64">
        <f t="shared" si="124"/>
        <v>0</v>
      </c>
      <c r="N338" s="62">
        <v>0</v>
      </c>
      <c r="O338" s="64">
        <f t="shared" si="125"/>
        <v>0</v>
      </c>
      <c r="P338" s="280"/>
      <c r="Q338" s="280"/>
    </row>
    <row r="339" spans="1:17" ht="17.25" hidden="1" customHeight="1" x14ac:dyDescent="0.25">
      <c r="A339" s="223"/>
      <c r="B339" s="343"/>
      <c r="C339" s="229"/>
      <c r="D339" s="232"/>
      <c r="E339" s="390"/>
      <c r="F339" s="346"/>
      <c r="G339" s="160" t="s">
        <v>22</v>
      </c>
      <c r="H339" s="76">
        <v>0</v>
      </c>
      <c r="I339" s="69">
        <v>0</v>
      </c>
      <c r="J339" s="77">
        <v>0</v>
      </c>
      <c r="K339" s="77">
        <v>0</v>
      </c>
      <c r="L339" s="62">
        <v>0</v>
      </c>
      <c r="M339" s="64">
        <f t="shared" si="124"/>
        <v>0</v>
      </c>
      <c r="N339" s="62">
        <v>0</v>
      </c>
      <c r="O339" s="64">
        <f t="shared" si="125"/>
        <v>0</v>
      </c>
      <c r="P339" s="280"/>
      <c r="Q339" s="280"/>
    </row>
    <row r="340" spans="1:17" ht="17.25" hidden="1" customHeight="1" x14ac:dyDescent="0.25">
      <c r="A340" s="282"/>
      <c r="B340" s="344"/>
      <c r="C340" s="286"/>
      <c r="D340" s="288"/>
      <c r="E340" s="391"/>
      <c r="F340" s="347"/>
      <c r="G340" s="160" t="s">
        <v>23</v>
      </c>
      <c r="H340" s="76">
        <v>0</v>
      </c>
      <c r="I340" s="69">
        <v>0</v>
      </c>
      <c r="J340" s="77">
        <v>0</v>
      </c>
      <c r="K340" s="77">
        <v>0</v>
      </c>
      <c r="L340" s="97">
        <v>0</v>
      </c>
      <c r="M340" s="98">
        <f t="shared" si="124"/>
        <v>0</v>
      </c>
      <c r="N340" s="97">
        <v>0</v>
      </c>
      <c r="O340" s="98">
        <f t="shared" si="125"/>
        <v>0</v>
      </c>
      <c r="P340" s="281"/>
      <c r="Q340" s="281"/>
    </row>
    <row r="341" spans="1:17" hidden="1" x14ac:dyDescent="0.25">
      <c r="A341" s="222"/>
      <c r="B341" s="342" t="s">
        <v>115</v>
      </c>
      <c r="C341" s="228" t="s">
        <v>19</v>
      </c>
      <c r="D341" s="231" t="s">
        <v>186</v>
      </c>
      <c r="E341" s="389" t="s">
        <v>186</v>
      </c>
      <c r="F341" s="345" t="s">
        <v>272</v>
      </c>
      <c r="G341" s="30" t="s">
        <v>20</v>
      </c>
      <c r="H341" s="147">
        <f>H342+H343+H344</f>
        <v>0</v>
      </c>
      <c r="I341" s="148">
        <f>I342+I343+I344</f>
        <v>0</v>
      </c>
      <c r="J341" s="149">
        <f>J342+J343+J344</f>
        <v>0</v>
      </c>
      <c r="K341" s="149">
        <f>K342+K343+K344</f>
        <v>0</v>
      </c>
      <c r="L341" s="171">
        <v>0</v>
      </c>
      <c r="M341" s="61">
        <f t="shared" si="124"/>
        <v>0</v>
      </c>
      <c r="N341" s="171">
        <v>0</v>
      </c>
      <c r="O341" s="61">
        <f t="shared" si="125"/>
        <v>0</v>
      </c>
      <c r="P341" s="280"/>
      <c r="Q341" s="280"/>
    </row>
    <row r="342" spans="1:17" hidden="1" x14ac:dyDescent="0.25">
      <c r="A342" s="223"/>
      <c r="B342" s="343"/>
      <c r="C342" s="229"/>
      <c r="D342" s="232"/>
      <c r="E342" s="390"/>
      <c r="F342" s="346"/>
      <c r="G342" s="160" t="s">
        <v>21</v>
      </c>
      <c r="H342" s="76">
        <v>0</v>
      </c>
      <c r="I342" s="69">
        <v>0</v>
      </c>
      <c r="J342" s="77">
        <v>0</v>
      </c>
      <c r="K342" s="70">
        <v>0</v>
      </c>
      <c r="L342" s="62">
        <v>0</v>
      </c>
      <c r="M342" s="64">
        <f t="shared" si="124"/>
        <v>0</v>
      </c>
      <c r="N342" s="62">
        <v>0</v>
      </c>
      <c r="O342" s="64">
        <f t="shared" si="125"/>
        <v>0</v>
      </c>
      <c r="P342" s="280"/>
      <c r="Q342" s="280"/>
    </row>
    <row r="343" spans="1:17" hidden="1" x14ac:dyDescent="0.25">
      <c r="A343" s="223"/>
      <c r="B343" s="343"/>
      <c r="C343" s="229"/>
      <c r="D343" s="232"/>
      <c r="E343" s="390"/>
      <c r="F343" s="346"/>
      <c r="G343" s="160" t="s">
        <v>22</v>
      </c>
      <c r="H343" s="76">
        <v>0</v>
      </c>
      <c r="I343" s="69">
        <v>0</v>
      </c>
      <c r="J343" s="77">
        <v>0</v>
      </c>
      <c r="K343" s="77">
        <v>0</v>
      </c>
      <c r="L343" s="62">
        <v>0</v>
      </c>
      <c r="M343" s="64">
        <f t="shared" si="124"/>
        <v>0</v>
      </c>
      <c r="N343" s="62">
        <v>0</v>
      </c>
      <c r="O343" s="64">
        <f t="shared" si="125"/>
        <v>0</v>
      </c>
      <c r="P343" s="280"/>
      <c r="Q343" s="280"/>
    </row>
    <row r="344" spans="1:17" hidden="1" x14ac:dyDescent="0.25">
      <c r="A344" s="282"/>
      <c r="B344" s="344"/>
      <c r="C344" s="286"/>
      <c r="D344" s="288"/>
      <c r="E344" s="391"/>
      <c r="F344" s="347"/>
      <c r="G344" s="160" t="s">
        <v>23</v>
      </c>
      <c r="H344" s="78">
        <v>0</v>
      </c>
      <c r="I344" s="63">
        <v>0</v>
      </c>
      <c r="J344" s="71">
        <v>0</v>
      </c>
      <c r="K344" s="71">
        <v>0</v>
      </c>
      <c r="L344" s="97">
        <v>0</v>
      </c>
      <c r="M344" s="98">
        <f t="shared" si="124"/>
        <v>0</v>
      </c>
      <c r="N344" s="97">
        <v>0</v>
      </c>
      <c r="O344" s="98">
        <f t="shared" si="125"/>
        <v>0</v>
      </c>
      <c r="P344" s="281"/>
      <c r="Q344" s="281"/>
    </row>
    <row r="345" spans="1:17" ht="15" hidden="1" customHeight="1" x14ac:dyDescent="0.25">
      <c r="A345" s="222"/>
      <c r="B345" s="342" t="s">
        <v>112</v>
      </c>
      <c r="C345" s="228" t="s">
        <v>19</v>
      </c>
      <c r="D345" s="231" t="s">
        <v>186</v>
      </c>
      <c r="E345" s="389" t="s">
        <v>186</v>
      </c>
      <c r="F345" s="345" t="s">
        <v>273</v>
      </c>
      <c r="G345" s="30" t="s">
        <v>20</v>
      </c>
      <c r="H345" s="147">
        <f>H346+H347+H348</f>
        <v>0</v>
      </c>
      <c r="I345" s="148">
        <f>I346+I347+I348</f>
        <v>0</v>
      </c>
      <c r="J345" s="149">
        <f>J346+J347+J348</f>
        <v>0</v>
      </c>
      <c r="K345" s="149">
        <f>K346+K347+K348</f>
        <v>0</v>
      </c>
      <c r="L345" s="171">
        <v>0</v>
      </c>
      <c r="M345" s="61">
        <f t="shared" si="124"/>
        <v>0</v>
      </c>
      <c r="N345" s="171">
        <v>0</v>
      </c>
      <c r="O345" s="61">
        <f t="shared" si="125"/>
        <v>0</v>
      </c>
      <c r="P345" s="280"/>
      <c r="Q345" s="280"/>
    </row>
    <row r="346" spans="1:17" hidden="1" x14ac:dyDescent="0.25">
      <c r="A346" s="223"/>
      <c r="B346" s="343"/>
      <c r="C346" s="229"/>
      <c r="D346" s="232"/>
      <c r="E346" s="390"/>
      <c r="F346" s="346"/>
      <c r="G346" s="160" t="s">
        <v>21</v>
      </c>
      <c r="H346" s="76">
        <v>0</v>
      </c>
      <c r="I346" s="69">
        <v>0</v>
      </c>
      <c r="J346" s="77">
        <v>0</v>
      </c>
      <c r="K346" s="70">
        <v>0</v>
      </c>
      <c r="L346" s="62">
        <v>0</v>
      </c>
      <c r="M346" s="64">
        <f t="shared" si="124"/>
        <v>0</v>
      </c>
      <c r="N346" s="62">
        <v>0</v>
      </c>
      <c r="O346" s="64">
        <f t="shared" si="125"/>
        <v>0</v>
      </c>
      <c r="P346" s="280"/>
      <c r="Q346" s="280"/>
    </row>
    <row r="347" spans="1:17" hidden="1" x14ac:dyDescent="0.25">
      <c r="A347" s="223"/>
      <c r="B347" s="343"/>
      <c r="C347" s="229"/>
      <c r="D347" s="232"/>
      <c r="E347" s="390"/>
      <c r="F347" s="346"/>
      <c r="G347" s="160" t="s">
        <v>22</v>
      </c>
      <c r="H347" s="76">
        <v>0</v>
      </c>
      <c r="I347" s="69">
        <v>0</v>
      </c>
      <c r="J347" s="77">
        <v>0</v>
      </c>
      <c r="K347" s="77">
        <v>0</v>
      </c>
      <c r="L347" s="62">
        <v>0</v>
      </c>
      <c r="M347" s="64">
        <f t="shared" si="124"/>
        <v>0</v>
      </c>
      <c r="N347" s="62">
        <v>0</v>
      </c>
      <c r="O347" s="64">
        <f t="shared" si="125"/>
        <v>0</v>
      </c>
      <c r="P347" s="280"/>
      <c r="Q347" s="280"/>
    </row>
    <row r="348" spans="1:17" hidden="1" x14ac:dyDescent="0.25">
      <c r="A348" s="282"/>
      <c r="B348" s="344"/>
      <c r="C348" s="286"/>
      <c r="D348" s="288"/>
      <c r="E348" s="391"/>
      <c r="F348" s="347"/>
      <c r="G348" s="160" t="s">
        <v>23</v>
      </c>
      <c r="H348" s="78">
        <v>0</v>
      </c>
      <c r="I348" s="63">
        <v>0</v>
      </c>
      <c r="J348" s="71">
        <v>0</v>
      </c>
      <c r="K348" s="71">
        <v>0</v>
      </c>
      <c r="L348" s="97">
        <v>0</v>
      </c>
      <c r="M348" s="98">
        <f t="shared" si="124"/>
        <v>0</v>
      </c>
      <c r="N348" s="97">
        <v>0</v>
      </c>
      <c r="O348" s="98">
        <f t="shared" si="125"/>
        <v>0</v>
      </c>
      <c r="P348" s="281"/>
      <c r="Q348" s="281"/>
    </row>
    <row r="349" spans="1:17" ht="15" hidden="1" customHeight="1" x14ac:dyDescent="0.25">
      <c r="A349" s="222"/>
      <c r="B349" s="342" t="s">
        <v>238</v>
      </c>
      <c r="C349" s="228" t="s">
        <v>19</v>
      </c>
      <c r="D349" s="231" t="s">
        <v>186</v>
      </c>
      <c r="E349" s="389" t="s">
        <v>186</v>
      </c>
      <c r="F349" s="345" t="s">
        <v>146</v>
      </c>
      <c r="G349" s="30" t="s">
        <v>20</v>
      </c>
      <c r="H349" s="147">
        <f>H350+H351+H352</f>
        <v>0</v>
      </c>
      <c r="I349" s="148">
        <f>I350+I351+I352</f>
        <v>0</v>
      </c>
      <c r="J349" s="149">
        <f>J350+J351+J352</f>
        <v>0</v>
      </c>
      <c r="K349" s="149">
        <f>K350+K351+K352</f>
        <v>0</v>
      </c>
      <c r="L349" s="171">
        <v>0</v>
      </c>
      <c r="M349" s="61">
        <f t="shared" si="124"/>
        <v>0</v>
      </c>
      <c r="N349" s="171">
        <v>0</v>
      </c>
      <c r="O349" s="61">
        <f t="shared" si="125"/>
        <v>0</v>
      </c>
      <c r="P349" s="280"/>
      <c r="Q349" s="280"/>
    </row>
    <row r="350" spans="1:17" hidden="1" x14ac:dyDescent="0.25">
      <c r="A350" s="223"/>
      <c r="B350" s="343"/>
      <c r="C350" s="229"/>
      <c r="D350" s="232"/>
      <c r="E350" s="390"/>
      <c r="F350" s="346"/>
      <c r="G350" s="160" t="s">
        <v>21</v>
      </c>
      <c r="H350" s="76">
        <v>0</v>
      </c>
      <c r="I350" s="69">
        <v>0</v>
      </c>
      <c r="J350" s="77">
        <v>0</v>
      </c>
      <c r="K350" s="70">
        <v>0</v>
      </c>
      <c r="L350" s="62">
        <v>0</v>
      </c>
      <c r="M350" s="64">
        <f t="shared" si="124"/>
        <v>0</v>
      </c>
      <c r="N350" s="62">
        <v>0</v>
      </c>
      <c r="O350" s="64">
        <f t="shared" si="125"/>
        <v>0</v>
      </c>
      <c r="P350" s="280"/>
      <c r="Q350" s="280"/>
    </row>
    <row r="351" spans="1:17" hidden="1" x14ac:dyDescent="0.25">
      <c r="A351" s="223"/>
      <c r="B351" s="343"/>
      <c r="C351" s="229"/>
      <c r="D351" s="232"/>
      <c r="E351" s="390"/>
      <c r="F351" s="346"/>
      <c r="G351" s="160" t="s">
        <v>22</v>
      </c>
      <c r="H351" s="76">
        <v>0</v>
      </c>
      <c r="I351" s="69">
        <v>0</v>
      </c>
      <c r="J351" s="77">
        <v>0</v>
      </c>
      <c r="K351" s="77">
        <v>0</v>
      </c>
      <c r="L351" s="62">
        <v>0</v>
      </c>
      <c r="M351" s="64">
        <f t="shared" si="124"/>
        <v>0</v>
      </c>
      <c r="N351" s="62">
        <v>0</v>
      </c>
      <c r="O351" s="64">
        <f t="shared" si="125"/>
        <v>0</v>
      </c>
      <c r="P351" s="280"/>
      <c r="Q351" s="280"/>
    </row>
    <row r="352" spans="1:17" hidden="1" x14ac:dyDescent="0.25">
      <c r="A352" s="282"/>
      <c r="B352" s="344"/>
      <c r="C352" s="286"/>
      <c r="D352" s="288"/>
      <c r="E352" s="391"/>
      <c r="F352" s="347"/>
      <c r="G352" s="160" t="s">
        <v>23</v>
      </c>
      <c r="H352" s="78">
        <v>0</v>
      </c>
      <c r="I352" s="63">
        <v>0</v>
      </c>
      <c r="J352" s="71">
        <v>0</v>
      </c>
      <c r="K352" s="71">
        <v>0</v>
      </c>
      <c r="L352" s="97">
        <v>0</v>
      </c>
      <c r="M352" s="98">
        <f t="shared" si="124"/>
        <v>0</v>
      </c>
      <c r="N352" s="97">
        <v>0</v>
      </c>
      <c r="O352" s="98">
        <f t="shared" si="125"/>
        <v>0</v>
      </c>
      <c r="P352" s="281"/>
      <c r="Q352" s="281"/>
    </row>
    <row r="353" spans="1:17" hidden="1" x14ac:dyDescent="0.25">
      <c r="A353" s="222"/>
      <c r="B353" s="342" t="s">
        <v>239</v>
      </c>
      <c r="C353" s="228" t="s">
        <v>19</v>
      </c>
      <c r="D353" s="231" t="s">
        <v>186</v>
      </c>
      <c r="E353" s="389" t="s">
        <v>186</v>
      </c>
      <c r="F353" s="345" t="s">
        <v>146</v>
      </c>
      <c r="G353" s="30" t="s">
        <v>20</v>
      </c>
      <c r="H353" s="147">
        <f>H354+H355+H356</f>
        <v>0</v>
      </c>
      <c r="I353" s="148">
        <f>I354+I355+I356</f>
        <v>0</v>
      </c>
      <c r="J353" s="149">
        <f>J354+J355+J356</f>
        <v>0</v>
      </c>
      <c r="K353" s="149">
        <f>K354+K355+K356</f>
        <v>0</v>
      </c>
      <c r="L353" s="171">
        <v>0</v>
      </c>
      <c r="M353" s="61">
        <f t="shared" si="124"/>
        <v>0</v>
      </c>
      <c r="N353" s="171">
        <v>0</v>
      </c>
      <c r="O353" s="61">
        <f t="shared" si="125"/>
        <v>0</v>
      </c>
      <c r="P353" s="327"/>
      <c r="Q353" s="327"/>
    </row>
    <row r="354" spans="1:17" hidden="1" x14ac:dyDescent="0.25">
      <c r="A354" s="223"/>
      <c r="B354" s="343"/>
      <c r="C354" s="229"/>
      <c r="D354" s="232"/>
      <c r="E354" s="390"/>
      <c r="F354" s="346"/>
      <c r="G354" s="160" t="s">
        <v>21</v>
      </c>
      <c r="H354" s="76">
        <v>0</v>
      </c>
      <c r="I354" s="69">
        <v>0</v>
      </c>
      <c r="J354" s="77">
        <v>0</v>
      </c>
      <c r="K354" s="70">
        <v>0</v>
      </c>
      <c r="L354" s="62">
        <v>0</v>
      </c>
      <c r="M354" s="64">
        <f t="shared" si="124"/>
        <v>0</v>
      </c>
      <c r="N354" s="62">
        <v>0</v>
      </c>
      <c r="O354" s="64">
        <f t="shared" si="125"/>
        <v>0</v>
      </c>
      <c r="P354" s="327"/>
      <c r="Q354" s="327"/>
    </row>
    <row r="355" spans="1:17" hidden="1" x14ac:dyDescent="0.25">
      <c r="A355" s="223"/>
      <c r="B355" s="343"/>
      <c r="C355" s="229"/>
      <c r="D355" s="232"/>
      <c r="E355" s="390"/>
      <c r="F355" s="346"/>
      <c r="G355" s="160" t="s">
        <v>22</v>
      </c>
      <c r="H355" s="76">
        <v>0</v>
      </c>
      <c r="I355" s="69">
        <v>0</v>
      </c>
      <c r="J355" s="77">
        <v>0</v>
      </c>
      <c r="K355" s="77">
        <v>0</v>
      </c>
      <c r="L355" s="62">
        <v>0</v>
      </c>
      <c r="M355" s="64">
        <f t="shared" si="124"/>
        <v>0</v>
      </c>
      <c r="N355" s="62">
        <v>0</v>
      </c>
      <c r="O355" s="64">
        <f t="shared" si="125"/>
        <v>0</v>
      </c>
      <c r="P355" s="327"/>
      <c r="Q355" s="327"/>
    </row>
    <row r="356" spans="1:17" hidden="1" x14ac:dyDescent="0.25">
      <c r="A356" s="282"/>
      <c r="B356" s="344"/>
      <c r="C356" s="286"/>
      <c r="D356" s="288"/>
      <c r="E356" s="391"/>
      <c r="F356" s="347"/>
      <c r="G356" s="160" t="s">
        <v>23</v>
      </c>
      <c r="H356" s="78">
        <v>0</v>
      </c>
      <c r="I356" s="63">
        <v>0</v>
      </c>
      <c r="J356" s="71">
        <v>0</v>
      </c>
      <c r="K356" s="71">
        <v>0</v>
      </c>
      <c r="L356" s="97">
        <v>0</v>
      </c>
      <c r="M356" s="98">
        <f t="shared" si="124"/>
        <v>0</v>
      </c>
      <c r="N356" s="97">
        <v>0</v>
      </c>
      <c r="O356" s="98">
        <f t="shared" si="125"/>
        <v>0</v>
      </c>
      <c r="P356" s="328"/>
      <c r="Q356" s="328"/>
    </row>
    <row r="357" spans="1:17" hidden="1" x14ac:dyDescent="0.25">
      <c r="A357" s="222"/>
      <c r="B357" s="386" t="s">
        <v>190</v>
      </c>
      <c r="C357" s="228" t="s">
        <v>19</v>
      </c>
      <c r="D357" s="231" t="s">
        <v>184</v>
      </c>
      <c r="E357" s="389" t="s">
        <v>184</v>
      </c>
      <c r="F357" s="345" t="s">
        <v>147</v>
      </c>
      <c r="G357" s="30" t="s">
        <v>20</v>
      </c>
      <c r="H357" s="78">
        <f>H358+H359+H360</f>
        <v>0</v>
      </c>
      <c r="I357" s="63">
        <f>I358+I359+I360</f>
        <v>0</v>
      </c>
      <c r="J357" s="71">
        <f>J358+J359+J360</f>
        <v>0</v>
      </c>
      <c r="K357" s="71">
        <f>K358+K359+K360</f>
        <v>0</v>
      </c>
      <c r="L357" s="97">
        <v>0</v>
      </c>
      <c r="M357" s="98">
        <f t="shared" si="124"/>
        <v>0</v>
      </c>
      <c r="N357" s="97">
        <v>0</v>
      </c>
      <c r="O357" s="98">
        <f t="shared" si="125"/>
        <v>0</v>
      </c>
      <c r="P357" s="280"/>
      <c r="Q357" s="280"/>
    </row>
    <row r="358" spans="1:17" hidden="1" x14ac:dyDescent="0.25">
      <c r="A358" s="223"/>
      <c r="B358" s="387"/>
      <c r="C358" s="229"/>
      <c r="D358" s="232"/>
      <c r="E358" s="390"/>
      <c r="F358" s="346"/>
      <c r="G358" s="160" t="s">
        <v>21</v>
      </c>
      <c r="H358" s="78">
        <v>0</v>
      </c>
      <c r="I358" s="63">
        <v>0</v>
      </c>
      <c r="J358" s="71">
        <v>0</v>
      </c>
      <c r="K358" s="71">
        <v>0</v>
      </c>
      <c r="L358" s="97">
        <v>0</v>
      </c>
      <c r="M358" s="98">
        <f t="shared" si="124"/>
        <v>0</v>
      </c>
      <c r="N358" s="97">
        <v>0</v>
      </c>
      <c r="O358" s="98">
        <f t="shared" si="125"/>
        <v>0</v>
      </c>
      <c r="P358" s="280"/>
      <c r="Q358" s="280"/>
    </row>
    <row r="359" spans="1:17" hidden="1" x14ac:dyDescent="0.25">
      <c r="A359" s="223"/>
      <c r="B359" s="387"/>
      <c r="C359" s="229"/>
      <c r="D359" s="232"/>
      <c r="E359" s="390"/>
      <c r="F359" s="346"/>
      <c r="G359" s="160" t="s">
        <v>22</v>
      </c>
      <c r="H359" s="78">
        <v>0</v>
      </c>
      <c r="I359" s="63">
        <v>0</v>
      </c>
      <c r="J359" s="71">
        <v>0</v>
      </c>
      <c r="K359" s="71">
        <v>0</v>
      </c>
      <c r="L359" s="97">
        <v>0</v>
      </c>
      <c r="M359" s="98">
        <f t="shared" si="124"/>
        <v>0</v>
      </c>
      <c r="N359" s="97">
        <v>0</v>
      </c>
      <c r="O359" s="98">
        <f t="shared" si="125"/>
        <v>0</v>
      </c>
      <c r="P359" s="280"/>
      <c r="Q359" s="280"/>
    </row>
    <row r="360" spans="1:17" hidden="1" x14ac:dyDescent="0.25">
      <c r="A360" s="282"/>
      <c r="B360" s="388"/>
      <c r="C360" s="286"/>
      <c r="D360" s="288"/>
      <c r="E360" s="391"/>
      <c r="F360" s="347"/>
      <c r="G360" s="160" t="s">
        <v>23</v>
      </c>
      <c r="H360" s="78">
        <v>0</v>
      </c>
      <c r="I360" s="63">
        <v>0</v>
      </c>
      <c r="J360" s="71">
        <v>0</v>
      </c>
      <c r="K360" s="71">
        <v>0</v>
      </c>
      <c r="L360" s="97">
        <v>0</v>
      </c>
      <c r="M360" s="98">
        <f t="shared" si="124"/>
        <v>0</v>
      </c>
      <c r="N360" s="97">
        <v>0</v>
      </c>
      <c r="O360" s="98">
        <f t="shared" si="125"/>
        <v>0</v>
      </c>
      <c r="P360" s="281"/>
      <c r="Q360" s="281"/>
    </row>
    <row r="361" spans="1:17" hidden="1" x14ac:dyDescent="0.25">
      <c r="A361" s="222"/>
      <c r="B361" s="342" t="s">
        <v>191</v>
      </c>
      <c r="C361" s="228" t="s">
        <v>19</v>
      </c>
      <c r="D361" s="231" t="s">
        <v>184</v>
      </c>
      <c r="E361" s="389" t="s">
        <v>184</v>
      </c>
      <c r="F361" s="345" t="s">
        <v>143</v>
      </c>
      <c r="G361" s="30" t="s">
        <v>20</v>
      </c>
      <c r="H361" s="78">
        <f t="shared" ref="H361:K361" si="130">H362+H363+H364</f>
        <v>0</v>
      </c>
      <c r="I361" s="63">
        <f t="shared" si="130"/>
        <v>0</v>
      </c>
      <c r="J361" s="71">
        <f t="shared" si="130"/>
        <v>0</v>
      </c>
      <c r="K361" s="71">
        <f t="shared" si="130"/>
        <v>0</v>
      </c>
      <c r="L361" s="97">
        <v>0</v>
      </c>
      <c r="M361" s="98">
        <f t="shared" si="124"/>
        <v>0</v>
      </c>
      <c r="N361" s="97">
        <v>0</v>
      </c>
      <c r="O361" s="98">
        <f t="shared" si="125"/>
        <v>0</v>
      </c>
      <c r="P361" s="280"/>
      <c r="Q361" s="280"/>
    </row>
    <row r="362" spans="1:17" hidden="1" x14ac:dyDescent="0.25">
      <c r="A362" s="223"/>
      <c r="B362" s="343"/>
      <c r="C362" s="229"/>
      <c r="D362" s="232"/>
      <c r="E362" s="390"/>
      <c r="F362" s="346"/>
      <c r="G362" s="160" t="s">
        <v>21</v>
      </c>
      <c r="H362" s="78">
        <v>0</v>
      </c>
      <c r="I362" s="63">
        <v>0</v>
      </c>
      <c r="J362" s="71">
        <v>0</v>
      </c>
      <c r="K362" s="71">
        <v>0</v>
      </c>
      <c r="L362" s="97">
        <v>0</v>
      </c>
      <c r="M362" s="98">
        <f t="shared" si="124"/>
        <v>0</v>
      </c>
      <c r="N362" s="97">
        <v>0</v>
      </c>
      <c r="O362" s="98">
        <f t="shared" si="125"/>
        <v>0</v>
      </c>
      <c r="P362" s="280"/>
      <c r="Q362" s="280"/>
    </row>
    <row r="363" spans="1:17" hidden="1" x14ac:dyDescent="0.25">
      <c r="A363" s="223"/>
      <c r="B363" s="343"/>
      <c r="C363" s="229"/>
      <c r="D363" s="232"/>
      <c r="E363" s="390"/>
      <c r="F363" s="346"/>
      <c r="G363" s="160" t="s">
        <v>22</v>
      </c>
      <c r="H363" s="78">
        <v>0</v>
      </c>
      <c r="I363" s="63">
        <v>0</v>
      </c>
      <c r="J363" s="71">
        <v>0</v>
      </c>
      <c r="K363" s="71">
        <v>0</v>
      </c>
      <c r="L363" s="97">
        <v>0</v>
      </c>
      <c r="M363" s="98">
        <v>0</v>
      </c>
      <c r="N363" s="97">
        <v>0</v>
      </c>
      <c r="O363" s="98">
        <f t="shared" si="125"/>
        <v>0</v>
      </c>
      <c r="P363" s="280"/>
      <c r="Q363" s="280"/>
    </row>
    <row r="364" spans="1:17" hidden="1" x14ac:dyDescent="0.25">
      <c r="A364" s="282"/>
      <c r="B364" s="344"/>
      <c r="C364" s="286"/>
      <c r="D364" s="288"/>
      <c r="E364" s="391"/>
      <c r="F364" s="347"/>
      <c r="G364" s="160" t="s">
        <v>23</v>
      </c>
      <c r="H364" s="78">
        <v>0</v>
      </c>
      <c r="I364" s="63">
        <v>0</v>
      </c>
      <c r="J364" s="71">
        <v>0</v>
      </c>
      <c r="K364" s="71">
        <v>0</v>
      </c>
      <c r="L364" s="97">
        <v>0</v>
      </c>
      <c r="M364" s="98">
        <v>0</v>
      </c>
      <c r="N364" s="97">
        <v>0</v>
      </c>
      <c r="O364" s="98">
        <f t="shared" si="125"/>
        <v>0</v>
      </c>
      <c r="P364" s="281"/>
      <c r="Q364" s="281"/>
    </row>
    <row r="365" spans="1:17" ht="24" customHeight="1" x14ac:dyDescent="0.25">
      <c r="A365" s="222"/>
      <c r="B365" s="386" t="s">
        <v>351</v>
      </c>
      <c r="C365" s="228" t="s">
        <v>19</v>
      </c>
      <c r="D365" s="231">
        <v>44228</v>
      </c>
      <c r="E365" s="389">
        <v>44561</v>
      </c>
      <c r="F365" s="392" t="s">
        <v>356</v>
      </c>
      <c r="G365" s="30" t="s">
        <v>20</v>
      </c>
      <c r="H365" s="46">
        <f t="shared" ref="H365:K365" si="131">H366+H367+H368</f>
        <v>1120</v>
      </c>
      <c r="I365" s="25">
        <f t="shared" si="131"/>
        <v>1120</v>
      </c>
      <c r="J365" s="2">
        <f t="shared" si="131"/>
        <v>600</v>
      </c>
      <c r="K365" s="2">
        <f t="shared" si="131"/>
        <v>600</v>
      </c>
      <c r="L365" s="53">
        <f t="shared" ref="L365:L367" si="132">J365/H365*100</f>
        <v>53.571428571428569</v>
      </c>
      <c r="M365" s="61">
        <f t="shared" si="124"/>
        <v>-520</v>
      </c>
      <c r="N365" s="53">
        <f t="shared" ref="N365:N367" si="133">K365/H365*100</f>
        <v>53.571428571428569</v>
      </c>
      <c r="O365" s="61">
        <f t="shared" si="125"/>
        <v>-520</v>
      </c>
      <c r="P365" s="326"/>
      <c r="Q365" s="326" t="s">
        <v>421</v>
      </c>
    </row>
    <row r="366" spans="1:17" ht="18.600000000000001" customHeight="1" x14ac:dyDescent="0.25">
      <c r="A366" s="223"/>
      <c r="B366" s="387"/>
      <c r="C366" s="229"/>
      <c r="D366" s="232"/>
      <c r="E366" s="390"/>
      <c r="F366" s="393"/>
      <c r="G366" s="160" t="s">
        <v>21</v>
      </c>
      <c r="H366" s="163">
        <f>100+200+120+150+200+350</f>
        <v>1120</v>
      </c>
      <c r="I366" s="164">
        <v>1120</v>
      </c>
      <c r="J366" s="165">
        <f>400+100+100</f>
        <v>600</v>
      </c>
      <c r="K366" s="165">
        <f>600</f>
        <v>600</v>
      </c>
      <c r="L366" s="54">
        <f t="shared" si="132"/>
        <v>53.571428571428569</v>
      </c>
      <c r="M366" s="64">
        <f t="shared" si="124"/>
        <v>-520</v>
      </c>
      <c r="N366" s="54">
        <f t="shared" si="133"/>
        <v>53.571428571428569</v>
      </c>
      <c r="O366" s="64">
        <f t="shared" si="125"/>
        <v>-520</v>
      </c>
      <c r="P366" s="327"/>
      <c r="Q366" s="327"/>
    </row>
    <row r="367" spans="1:17" ht="19.899999999999999" customHeight="1" x14ac:dyDescent="0.25">
      <c r="A367" s="223"/>
      <c r="B367" s="387"/>
      <c r="C367" s="229"/>
      <c r="D367" s="232"/>
      <c r="E367" s="390"/>
      <c r="F367" s="393"/>
      <c r="G367" s="160" t="s">
        <v>22</v>
      </c>
      <c r="H367" s="78">
        <v>0</v>
      </c>
      <c r="I367" s="63">
        <v>0</v>
      </c>
      <c r="J367" s="71">
        <v>0</v>
      </c>
      <c r="K367" s="71">
        <v>0</v>
      </c>
      <c r="L367" s="54" t="e">
        <f t="shared" si="132"/>
        <v>#DIV/0!</v>
      </c>
      <c r="M367" s="64">
        <f t="shared" si="124"/>
        <v>0</v>
      </c>
      <c r="N367" s="54" t="e">
        <f t="shared" si="133"/>
        <v>#DIV/0!</v>
      </c>
      <c r="O367" s="64">
        <f t="shared" si="125"/>
        <v>0</v>
      </c>
      <c r="P367" s="327"/>
      <c r="Q367" s="327"/>
    </row>
    <row r="368" spans="1:17" ht="23.45" customHeight="1" x14ac:dyDescent="0.25">
      <c r="A368" s="282"/>
      <c r="B368" s="388"/>
      <c r="C368" s="286"/>
      <c r="D368" s="288"/>
      <c r="E368" s="391"/>
      <c r="F368" s="394"/>
      <c r="G368" s="160" t="s">
        <v>23</v>
      </c>
      <c r="H368" s="78">
        <v>0</v>
      </c>
      <c r="I368" s="63">
        <v>0</v>
      </c>
      <c r="J368" s="71">
        <v>0</v>
      </c>
      <c r="K368" s="71">
        <v>0</v>
      </c>
      <c r="L368" s="62">
        <v>0</v>
      </c>
      <c r="M368" s="64">
        <f t="shared" si="124"/>
        <v>0</v>
      </c>
      <c r="N368" s="62">
        <v>0</v>
      </c>
      <c r="O368" s="64">
        <f t="shared" si="125"/>
        <v>0</v>
      </c>
      <c r="P368" s="328"/>
      <c r="Q368" s="328"/>
    </row>
    <row r="369" spans="1:17" ht="17.25" hidden="1" customHeight="1" x14ac:dyDescent="0.25">
      <c r="A369" s="222"/>
      <c r="B369" s="342" t="s">
        <v>240</v>
      </c>
      <c r="C369" s="228" t="s">
        <v>19</v>
      </c>
      <c r="D369" s="443" t="s">
        <v>186</v>
      </c>
      <c r="E369" s="446" t="s">
        <v>186</v>
      </c>
      <c r="F369" s="345" t="s">
        <v>274</v>
      </c>
      <c r="G369" s="30" t="s">
        <v>20</v>
      </c>
      <c r="H369" s="78">
        <f t="shared" ref="H369:K369" si="134">H370+H371+H372</f>
        <v>0</v>
      </c>
      <c r="I369" s="63">
        <f t="shared" si="134"/>
        <v>0</v>
      </c>
      <c r="J369" s="71">
        <f t="shared" si="134"/>
        <v>0</v>
      </c>
      <c r="K369" s="71">
        <f t="shared" si="134"/>
        <v>0</v>
      </c>
      <c r="L369" s="97">
        <v>0</v>
      </c>
      <c r="M369" s="98">
        <f t="shared" si="124"/>
        <v>0</v>
      </c>
      <c r="N369" s="97">
        <v>0</v>
      </c>
      <c r="O369" s="98">
        <f t="shared" si="125"/>
        <v>0</v>
      </c>
      <c r="P369" s="280"/>
      <c r="Q369" s="384"/>
    </row>
    <row r="370" spans="1:17" ht="15" hidden="1" customHeight="1" x14ac:dyDescent="0.25">
      <c r="A370" s="223"/>
      <c r="B370" s="343"/>
      <c r="C370" s="229"/>
      <c r="D370" s="444"/>
      <c r="E370" s="447"/>
      <c r="F370" s="346"/>
      <c r="G370" s="160" t="s">
        <v>21</v>
      </c>
      <c r="H370" s="78">
        <v>0</v>
      </c>
      <c r="I370" s="63">
        <v>0</v>
      </c>
      <c r="J370" s="71">
        <v>0</v>
      </c>
      <c r="K370" s="71">
        <v>0</v>
      </c>
      <c r="L370" s="97">
        <v>0</v>
      </c>
      <c r="M370" s="98">
        <f t="shared" si="124"/>
        <v>0</v>
      </c>
      <c r="N370" s="97">
        <v>0</v>
      </c>
      <c r="O370" s="98">
        <f t="shared" si="125"/>
        <v>0</v>
      </c>
      <c r="P370" s="280"/>
      <c r="Q370" s="384"/>
    </row>
    <row r="371" spans="1:17" ht="15" hidden="1" customHeight="1" x14ac:dyDescent="0.25">
      <c r="A371" s="223"/>
      <c r="B371" s="343"/>
      <c r="C371" s="229"/>
      <c r="D371" s="444"/>
      <c r="E371" s="447"/>
      <c r="F371" s="346"/>
      <c r="G371" s="160" t="s">
        <v>22</v>
      </c>
      <c r="H371" s="78">
        <v>0</v>
      </c>
      <c r="I371" s="63">
        <v>0</v>
      </c>
      <c r="J371" s="71">
        <v>0</v>
      </c>
      <c r="K371" s="71">
        <v>0</v>
      </c>
      <c r="L371" s="97">
        <v>0</v>
      </c>
      <c r="M371" s="98">
        <v>0</v>
      </c>
      <c r="N371" s="97">
        <v>0</v>
      </c>
      <c r="O371" s="98">
        <f t="shared" si="125"/>
        <v>0</v>
      </c>
      <c r="P371" s="280"/>
      <c r="Q371" s="384"/>
    </row>
    <row r="372" spans="1:17" ht="15" hidden="1" customHeight="1" x14ac:dyDescent="0.25">
      <c r="A372" s="282"/>
      <c r="B372" s="344"/>
      <c r="C372" s="286"/>
      <c r="D372" s="445"/>
      <c r="E372" s="448"/>
      <c r="F372" s="347"/>
      <c r="G372" s="160" t="s">
        <v>23</v>
      </c>
      <c r="H372" s="78">
        <v>0</v>
      </c>
      <c r="I372" s="63">
        <v>0</v>
      </c>
      <c r="J372" s="71">
        <v>0</v>
      </c>
      <c r="K372" s="71">
        <v>0</v>
      </c>
      <c r="L372" s="97">
        <v>0</v>
      </c>
      <c r="M372" s="98">
        <v>0</v>
      </c>
      <c r="N372" s="97">
        <v>0</v>
      </c>
      <c r="O372" s="98">
        <f t="shared" si="125"/>
        <v>0</v>
      </c>
      <c r="P372" s="281"/>
      <c r="Q372" s="385"/>
    </row>
    <row r="373" spans="1:17" hidden="1" x14ac:dyDescent="0.25">
      <c r="A373" s="222"/>
      <c r="B373" s="342" t="s">
        <v>136</v>
      </c>
      <c r="C373" s="228" t="s">
        <v>19</v>
      </c>
      <c r="D373" s="443" t="s">
        <v>186</v>
      </c>
      <c r="E373" s="446" t="s">
        <v>186</v>
      </c>
      <c r="F373" s="395" t="s">
        <v>275</v>
      </c>
      <c r="G373" s="30" t="s">
        <v>20</v>
      </c>
      <c r="H373" s="78">
        <f t="shared" ref="H373:K373" si="135">H374+H375+H376</f>
        <v>0</v>
      </c>
      <c r="I373" s="63">
        <f t="shared" si="135"/>
        <v>0</v>
      </c>
      <c r="J373" s="71">
        <f t="shared" si="135"/>
        <v>0</v>
      </c>
      <c r="K373" s="71">
        <f t="shared" si="135"/>
        <v>0</v>
      </c>
      <c r="L373" s="97">
        <v>0</v>
      </c>
      <c r="M373" s="98">
        <f t="shared" ref="M373:M374" si="136">J373-H373</f>
        <v>0</v>
      </c>
      <c r="N373" s="97">
        <v>0</v>
      </c>
      <c r="O373" s="98">
        <f t="shared" si="125"/>
        <v>0</v>
      </c>
      <c r="P373" s="280"/>
      <c r="Q373" s="384"/>
    </row>
    <row r="374" spans="1:17" hidden="1" x14ac:dyDescent="0.25">
      <c r="A374" s="223"/>
      <c r="B374" s="343"/>
      <c r="C374" s="229"/>
      <c r="D374" s="444"/>
      <c r="E374" s="447"/>
      <c r="F374" s="396"/>
      <c r="G374" s="160" t="s">
        <v>21</v>
      </c>
      <c r="H374" s="78">
        <v>0</v>
      </c>
      <c r="I374" s="63">
        <v>0</v>
      </c>
      <c r="J374" s="71">
        <v>0</v>
      </c>
      <c r="K374" s="71">
        <v>0</v>
      </c>
      <c r="L374" s="97">
        <v>0</v>
      </c>
      <c r="M374" s="98">
        <f t="shared" si="136"/>
        <v>0</v>
      </c>
      <c r="N374" s="97">
        <v>0</v>
      </c>
      <c r="O374" s="98">
        <f t="shared" si="125"/>
        <v>0</v>
      </c>
      <c r="P374" s="280"/>
      <c r="Q374" s="384"/>
    </row>
    <row r="375" spans="1:17" hidden="1" x14ac:dyDescent="0.25">
      <c r="A375" s="223"/>
      <c r="B375" s="343"/>
      <c r="C375" s="229"/>
      <c r="D375" s="444"/>
      <c r="E375" s="447"/>
      <c r="F375" s="396"/>
      <c r="G375" s="160" t="s">
        <v>22</v>
      </c>
      <c r="H375" s="78">
        <v>0</v>
      </c>
      <c r="I375" s="63">
        <v>0</v>
      </c>
      <c r="J375" s="71">
        <v>0</v>
      </c>
      <c r="K375" s="71">
        <v>0</v>
      </c>
      <c r="L375" s="97">
        <v>0</v>
      </c>
      <c r="M375" s="98">
        <v>0</v>
      </c>
      <c r="N375" s="97">
        <v>0</v>
      </c>
      <c r="O375" s="98">
        <f t="shared" si="125"/>
        <v>0</v>
      </c>
      <c r="P375" s="280"/>
      <c r="Q375" s="384"/>
    </row>
    <row r="376" spans="1:17" hidden="1" x14ac:dyDescent="0.25">
      <c r="A376" s="282"/>
      <c r="B376" s="344"/>
      <c r="C376" s="286"/>
      <c r="D376" s="445"/>
      <c r="E376" s="448"/>
      <c r="F376" s="397"/>
      <c r="G376" s="160" t="s">
        <v>23</v>
      </c>
      <c r="H376" s="78">
        <v>0</v>
      </c>
      <c r="I376" s="63">
        <v>0</v>
      </c>
      <c r="J376" s="71">
        <v>0</v>
      </c>
      <c r="K376" s="71">
        <v>0</v>
      </c>
      <c r="L376" s="97">
        <v>0</v>
      </c>
      <c r="M376" s="98">
        <v>0</v>
      </c>
      <c r="N376" s="97">
        <v>0</v>
      </c>
      <c r="O376" s="98">
        <f t="shared" si="125"/>
        <v>0</v>
      </c>
      <c r="P376" s="281"/>
      <c r="Q376" s="385"/>
    </row>
    <row r="377" spans="1:17" ht="15" hidden="1" customHeight="1" x14ac:dyDescent="0.25">
      <c r="A377" s="222"/>
      <c r="B377" s="342" t="s">
        <v>225</v>
      </c>
      <c r="C377" s="228" t="s">
        <v>19</v>
      </c>
      <c r="D377" s="443" t="s">
        <v>241</v>
      </c>
      <c r="E377" s="446" t="s">
        <v>241</v>
      </c>
      <c r="F377" s="345" t="s">
        <v>276</v>
      </c>
      <c r="G377" s="30" t="s">
        <v>20</v>
      </c>
      <c r="H377" s="74">
        <f t="shared" ref="H377:K377" si="137">H378+H379+H380</f>
        <v>0</v>
      </c>
      <c r="I377" s="66">
        <f t="shared" si="137"/>
        <v>0</v>
      </c>
      <c r="J377" s="75">
        <f t="shared" si="137"/>
        <v>0</v>
      </c>
      <c r="K377" s="75">
        <f t="shared" si="137"/>
        <v>0</v>
      </c>
      <c r="L377" s="65">
        <v>0</v>
      </c>
      <c r="M377" s="67">
        <f t="shared" ref="M377:M409" si="138">J377-H377</f>
        <v>0</v>
      </c>
      <c r="N377" s="65">
        <v>0</v>
      </c>
      <c r="O377" s="61">
        <f t="shared" si="125"/>
        <v>0</v>
      </c>
      <c r="P377" s="280"/>
      <c r="Q377" s="384"/>
    </row>
    <row r="378" spans="1:17" hidden="1" x14ac:dyDescent="0.25">
      <c r="A378" s="223"/>
      <c r="B378" s="343"/>
      <c r="C378" s="229"/>
      <c r="D378" s="444"/>
      <c r="E378" s="447"/>
      <c r="F378" s="346"/>
      <c r="G378" s="160" t="s">
        <v>21</v>
      </c>
      <c r="H378" s="76">
        <v>0</v>
      </c>
      <c r="I378" s="69">
        <v>0</v>
      </c>
      <c r="J378" s="77">
        <v>0</v>
      </c>
      <c r="K378" s="77">
        <v>0</v>
      </c>
      <c r="L378" s="68">
        <v>0</v>
      </c>
      <c r="M378" s="70">
        <f t="shared" si="138"/>
        <v>0</v>
      </c>
      <c r="N378" s="68">
        <v>0</v>
      </c>
      <c r="O378" s="64">
        <f t="shared" si="125"/>
        <v>0</v>
      </c>
      <c r="P378" s="280"/>
      <c r="Q378" s="384"/>
    </row>
    <row r="379" spans="1:17" hidden="1" x14ac:dyDescent="0.25">
      <c r="A379" s="223"/>
      <c r="B379" s="343"/>
      <c r="C379" s="229"/>
      <c r="D379" s="444"/>
      <c r="E379" s="447"/>
      <c r="F379" s="346"/>
      <c r="G379" s="160" t="s">
        <v>22</v>
      </c>
      <c r="H379" s="76">
        <v>0</v>
      </c>
      <c r="I379" s="69">
        <v>0</v>
      </c>
      <c r="J379" s="77">
        <v>0</v>
      </c>
      <c r="K379" s="77">
        <v>0</v>
      </c>
      <c r="L379" s="68">
        <v>0</v>
      </c>
      <c r="M379" s="70">
        <f t="shared" si="138"/>
        <v>0</v>
      </c>
      <c r="N379" s="68">
        <v>0</v>
      </c>
      <c r="O379" s="64">
        <f t="shared" si="125"/>
        <v>0</v>
      </c>
      <c r="P379" s="280"/>
      <c r="Q379" s="384"/>
    </row>
    <row r="380" spans="1:17" hidden="1" x14ac:dyDescent="0.25">
      <c r="A380" s="282"/>
      <c r="B380" s="344"/>
      <c r="C380" s="286"/>
      <c r="D380" s="445"/>
      <c r="E380" s="448"/>
      <c r="F380" s="347"/>
      <c r="G380" s="160" t="s">
        <v>23</v>
      </c>
      <c r="H380" s="78">
        <v>0</v>
      </c>
      <c r="I380" s="63">
        <v>0</v>
      </c>
      <c r="J380" s="71">
        <v>0</v>
      </c>
      <c r="K380" s="71">
        <v>0</v>
      </c>
      <c r="L380" s="62">
        <v>0</v>
      </c>
      <c r="M380" s="64">
        <f t="shared" si="138"/>
        <v>0</v>
      </c>
      <c r="N380" s="62">
        <v>0</v>
      </c>
      <c r="O380" s="64">
        <f t="shared" si="125"/>
        <v>0</v>
      </c>
      <c r="P380" s="281"/>
      <c r="Q380" s="385"/>
    </row>
    <row r="381" spans="1:17" ht="15" hidden="1" customHeight="1" x14ac:dyDescent="0.25">
      <c r="A381" s="222"/>
      <c r="B381" s="386" t="s">
        <v>192</v>
      </c>
      <c r="C381" s="228" t="s">
        <v>19</v>
      </c>
      <c r="D381" s="443" t="s">
        <v>242</v>
      </c>
      <c r="E381" s="446" t="s">
        <v>242</v>
      </c>
      <c r="F381" s="345" t="s">
        <v>243</v>
      </c>
      <c r="G381" s="30" t="s">
        <v>20</v>
      </c>
      <c r="H381" s="74">
        <f t="shared" ref="H381:K381" si="139">H382+H383+H384</f>
        <v>0</v>
      </c>
      <c r="I381" s="66">
        <f t="shared" si="139"/>
        <v>0</v>
      </c>
      <c r="J381" s="75">
        <f t="shared" si="139"/>
        <v>0</v>
      </c>
      <c r="K381" s="75">
        <f t="shared" si="139"/>
        <v>0</v>
      </c>
      <c r="L381" s="65">
        <v>0</v>
      </c>
      <c r="M381" s="67">
        <f t="shared" si="138"/>
        <v>0</v>
      </c>
      <c r="N381" s="65">
        <v>0</v>
      </c>
      <c r="O381" s="61">
        <f t="shared" si="125"/>
        <v>0</v>
      </c>
      <c r="P381" s="327"/>
      <c r="Q381" s="450"/>
    </row>
    <row r="382" spans="1:17" hidden="1" x14ac:dyDescent="0.25">
      <c r="A382" s="223"/>
      <c r="B382" s="387"/>
      <c r="C382" s="229"/>
      <c r="D382" s="444"/>
      <c r="E382" s="447"/>
      <c r="F382" s="346"/>
      <c r="G382" s="160" t="s">
        <v>21</v>
      </c>
      <c r="H382" s="76">
        <v>0</v>
      </c>
      <c r="I382" s="69">
        <v>0</v>
      </c>
      <c r="J382" s="77">
        <v>0</v>
      </c>
      <c r="K382" s="77">
        <v>0</v>
      </c>
      <c r="L382" s="68">
        <v>0</v>
      </c>
      <c r="M382" s="70">
        <v>0</v>
      </c>
      <c r="N382" s="68">
        <v>0</v>
      </c>
      <c r="O382" s="64">
        <f t="shared" si="125"/>
        <v>0</v>
      </c>
      <c r="P382" s="327"/>
      <c r="Q382" s="450"/>
    </row>
    <row r="383" spans="1:17" hidden="1" x14ac:dyDescent="0.25">
      <c r="A383" s="223"/>
      <c r="B383" s="387"/>
      <c r="C383" s="229"/>
      <c r="D383" s="444"/>
      <c r="E383" s="447"/>
      <c r="F383" s="346"/>
      <c r="G383" s="160" t="s">
        <v>22</v>
      </c>
      <c r="H383" s="76">
        <v>0</v>
      </c>
      <c r="I383" s="69">
        <v>0</v>
      </c>
      <c r="J383" s="77">
        <v>0</v>
      </c>
      <c r="K383" s="77">
        <v>0</v>
      </c>
      <c r="L383" s="68">
        <v>0</v>
      </c>
      <c r="M383" s="70">
        <f t="shared" si="138"/>
        <v>0</v>
      </c>
      <c r="N383" s="68">
        <v>0</v>
      </c>
      <c r="O383" s="70">
        <f t="shared" si="125"/>
        <v>0</v>
      </c>
      <c r="P383" s="327"/>
      <c r="Q383" s="450"/>
    </row>
    <row r="384" spans="1:17" hidden="1" x14ac:dyDescent="0.25">
      <c r="A384" s="282"/>
      <c r="B384" s="388"/>
      <c r="C384" s="286"/>
      <c r="D384" s="445"/>
      <c r="E384" s="448"/>
      <c r="F384" s="347"/>
      <c r="G384" s="160" t="s">
        <v>23</v>
      </c>
      <c r="H384" s="78">
        <v>0</v>
      </c>
      <c r="I384" s="63">
        <v>0</v>
      </c>
      <c r="J384" s="71">
        <v>0</v>
      </c>
      <c r="K384" s="71">
        <v>0</v>
      </c>
      <c r="L384" s="62">
        <v>0</v>
      </c>
      <c r="M384" s="64">
        <f t="shared" si="138"/>
        <v>0</v>
      </c>
      <c r="N384" s="62">
        <v>0</v>
      </c>
      <c r="O384" s="64">
        <f t="shared" si="125"/>
        <v>0</v>
      </c>
      <c r="P384" s="328"/>
      <c r="Q384" s="451"/>
    </row>
    <row r="385" spans="1:17" ht="15" hidden="1" customHeight="1" x14ac:dyDescent="0.25">
      <c r="A385" s="222"/>
      <c r="B385" s="386" t="s">
        <v>193</v>
      </c>
      <c r="C385" s="228" t="s">
        <v>19</v>
      </c>
      <c r="D385" s="443" t="s">
        <v>242</v>
      </c>
      <c r="E385" s="446" t="s">
        <v>242</v>
      </c>
      <c r="F385" s="345" t="s">
        <v>243</v>
      </c>
      <c r="G385" s="30" t="s">
        <v>20</v>
      </c>
      <c r="H385" s="74">
        <f t="shared" ref="H385:K385" si="140">H386+H387+H388</f>
        <v>0</v>
      </c>
      <c r="I385" s="66">
        <f>I386+I387+I388</f>
        <v>0</v>
      </c>
      <c r="J385" s="75">
        <f t="shared" si="140"/>
        <v>0</v>
      </c>
      <c r="K385" s="75">
        <f t="shared" si="140"/>
        <v>0</v>
      </c>
      <c r="L385" s="65">
        <v>0</v>
      </c>
      <c r="M385" s="67">
        <f t="shared" si="138"/>
        <v>0</v>
      </c>
      <c r="N385" s="65">
        <v>0</v>
      </c>
      <c r="O385" s="61">
        <f t="shared" si="125"/>
        <v>0</v>
      </c>
      <c r="P385" s="327"/>
      <c r="Q385" s="450"/>
    </row>
    <row r="386" spans="1:17" hidden="1" x14ac:dyDescent="0.25">
      <c r="A386" s="223"/>
      <c r="B386" s="387"/>
      <c r="C386" s="229"/>
      <c r="D386" s="444"/>
      <c r="E386" s="447"/>
      <c r="F386" s="346"/>
      <c r="G386" s="160" t="s">
        <v>21</v>
      </c>
      <c r="H386" s="76">
        <v>0</v>
      </c>
      <c r="I386" s="69">
        <v>0</v>
      </c>
      <c r="J386" s="77">
        <v>0</v>
      </c>
      <c r="K386" s="77">
        <v>0</v>
      </c>
      <c r="L386" s="68">
        <v>0</v>
      </c>
      <c r="M386" s="70">
        <v>0</v>
      </c>
      <c r="N386" s="68">
        <v>0</v>
      </c>
      <c r="O386" s="64">
        <f t="shared" si="125"/>
        <v>0</v>
      </c>
      <c r="P386" s="327"/>
      <c r="Q386" s="450"/>
    </row>
    <row r="387" spans="1:17" hidden="1" x14ac:dyDescent="0.25">
      <c r="A387" s="223"/>
      <c r="B387" s="387"/>
      <c r="C387" s="229"/>
      <c r="D387" s="444"/>
      <c r="E387" s="447"/>
      <c r="F387" s="346"/>
      <c r="G387" s="160" t="s">
        <v>22</v>
      </c>
      <c r="H387" s="76">
        <v>0</v>
      </c>
      <c r="I387" s="69">
        <v>0</v>
      </c>
      <c r="J387" s="77">
        <v>0</v>
      </c>
      <c r="K387" s="77">
        <v>0</v>
      </c>
      <c r="L387" s="68">
        <v>0</v>
      </c>
      <c r="M387" s="70">
        <f t="shared" ref="M387:M388" si="141">J387-H387</f>
        <v>0</v>
      </c>
      <c r="N387" s="68">
        <v>0</v>
      </c>
      <c r="O387" s="70">
        <f t="shared" si="125"/>
        <v>0</v>
      </c>
      <c r="P387" s="327"/>
      <c r="Q387" s="450"/>
    </row>
    <row r="388" spans="1:17" hidden="1" x14ac:dyDescent="0.25">
      <c r="A388" s="282"/>
      <c r="B388" s="388"/>
      <c r="C388" s="286"/>
      <c r="D388" s="445"/>
      <c r="E388" s="448"/>
      <c r="F388" s="347"/>
      <c r="G388" s="160" t="s">
        <v>23</v>
      </c>
      <c r="H388" s="78">
        <v>0</v>
      </c>
      <c r="I388" s="63">
        <v>0</v>
      </c>
      <c r="J388" s="71">
        <v>0</v>
      </c>
      <c r="K388" s="71">
        <v>0</v>
      </c>
      <c r="L388" s="62">
        <v>0</v>
      </c>
      <c r="M388" s="64">
        <f t="shared" si="141"/>
        <v>0</v>
      </c>
      <c r="N388" s="62">
        <v>0</v>
      </c>
      <c r="O388" s="64">
        <f t="shared" si="125"/>
        <v>0</v>
      </c>
      <c r="P388" s="328"/>
      <c r="Q388" s="451"/>
    </row>
    <row r="389" spans="1:17" ht="15" hidden="1" customHeight="1" x14ac:dyDescent="0.25">
      <c r="A389" s="222"/>
      <c r="B389" s="342" t="s">
        <v>277</v>
      </c>
      <c r="C389" s="228" t="s">
        <v>19</v>
      </c>
      <c r="D389" s="443" t="s">
        <v>184</v>
      </c>
      <c r="E389" s="446" t="s">
        <v>184</v>
      </c>
      <c r="F389" s="345" t="s">
        <v>278</v>
      </c>
      <c r="G389" s="30" t="s">
        <v>20</v>
      </c>
      <c r="H389" s="74">
        <f t="shared" ref="H389:K389" si="142">H390+H391+H392</f>
        <v>0</v>
      </c>
      <c r="I389" s="66">
        <f t="shared" si="142"/>
        <v>0</v>
      </c>
      <c r="J389" s="75">
        <f t="shared" si="142"/>
        <v>0</v>
      </c>
      <c r="K389" s="75">
        <f t="shared" si="142"/>
        <v>0</v>
      </c>
      <c r="L389" s="65">
        <v>0</v>
      </c>
      <c r="M389" s="67">
        <f t="shared" si="138"/>
        <v>0</v>
      </c>
      <c r="N389" s="65">
        <v>0</v>
      </c>
      <c r="O389" s="67">
        <f t="shared" si="125"/>
        <v>0</v>
      </c>
      <c r="P389" s="280"/>
      <c r="Q389" s="384"/>
    </row>
    <row r="390" spans="1:17" hidden="1" x14ac:dyDescent="0.25">
      <c r="A390" s="223"/>
      <c r="B390" s="343"/>
      <c r="C390" s="229"/>
      <c r="D390" s="444"/>
      <c r="E390" s="447"/>
      <c r="F390" s="346"/>
      <c r="G390" s="160" t="s">
        <v>21</v>
      </c>
      <c r="H390" s="76">
        <v>0</v>
      </c>
      <c r="I390" s="69">
        <v>0</v>
      </c>
      <c r="J390" s="77">
        <v>0</v>
      </c>
      <c r="K390" s="77">
        <v>0</v>
      </c>
      <c r="L390" s="68">
        <v>0</v>
      </c>
      <c r="M390" s="70">
        <v>0</v>
      </c>
      <c r="N390" s="68">
        <v>0</v>
      </c>
      <c r="O390" s="70">
        <f t="shared" si="125"/>
        <v>0</v>
      </c>
      <c r="P390" s="280"/>
      <c r="Q390" s="384"/>
    </row>
    <row r="391" spans="1:17" hidden="1" x14ac:dyDescent="0.25">
      <c r="A391" s="223"/>
      <c r="B391" s="343"/>
      <c r="C391" s="229"/>
      <c r="D391" s="444"/>
      <c r="E391" s="447"/>
      <c r="F391" s="346"/>
      <c r="G391" s="160" t="s">
        <v>22</v>
      </c>
      <c r="H391" s="76">
        <v>0</v>
      </c>
      <c r="I391" s="69">
        <v>0</v>
      </c>
      <c r="J391" s="77">
        <v>0</v>
      </c>
      <c r="K391" s="77">
        <v>0</v>
      </c>
      <c r="L391" s="68">
        <v>0</v>
      </c>
      <c r="M391" s="70">
        <f t="shared" si="138"/>
        <v>0</v>
      </c>
      <c r="N391" s="68">
        <v>0</v>
      </c>
      <c r="O391" s="70">
        <f t="shared" si="125"/>
        <v>0</v>
      </c>
      <c r="P391" s="280"/>
      <c r="Q391" s="384"/>
    </row>
    <row r="392" spans="1:17" hidden="1" x14ac:dyDescent="0.25">
      <c r="A392" s="282"/>
      <c r="B392" s="344"/>
      <c r="C392" s="286"/>
      <c r="D392" s="445"/>
      <c r="E392" s="448"/>
      <c r="F392" s="347"/>
      <c r="G392" s="160" t="s">
        <v>23</v>
      </c>
      <c r="H392" s="78">
        <v>0</v>
      </c>
      <c r="I392" s="63">
        <v>0</v>
      </c>
      <c r="J392" s="71">
        <v>0</v>
      </c>
      <c r="K392" s="71">
        <v>0</v>
      </c>
      <c r="L392" s="62">
        <v>0</v>
      </c>
      <c r="M392" s="64">
        <f t="shared" si="138"/>
        <v>0</v>
      </c>
      <c r="N392" s="62">
        <v>0</v>
      </c>
      <c r="O392" s="64">
        <f t="shared" si="125"/>
        <v>0</v>
      </c>
      <c r="P392" s="281"/>
      <c r="Q392" s="385"/>
    </row>
    <row r="393" spans="1:17" ht="15" hidden="1" customHeight="1" x14ac:dyDescent="0.25">
      <c r="A393" s="222"/>
      <c r="B393" s="342" t="s">
        <v>279</v>
      </c>
      <c r="C393" s="228" t="s">
        <v>19</v>
      </c>
      <c r="D393" s="443" t="s">
        <v>184</v>
      </c>
      <c r="E393" s="446" t="s">
        <v>184</v>
      </c>
      <c r="F393" s="345" t="s">
        <v>280</v>
      </c>
      <c r="G393" s="30" t="s">
        <v>20</v>
      </c>
      <c r="H393" s="74">
        <f t="shared" ref="H393:K393" si="143">H394+H395+H396</f>
        <v>0</v>
      </c>
      <c r="I393" s="66">
        <f t="shared" si="143"/>
        <v>0</v>
      </c>
      <c r="J393" s="75">
        <f t="shared" si="143"/>
        <v>0</v>
      </c>
      <c r="K393" s="75">
        <f t="shared" si="143"/>
        <v>0</v>
      </c>
      <c r="L393" s="65">
        <v>0</v>
      </c>
      <c r="M393" s="67">
        <f t="shared" si="138"/>
        <v>0</v>
      </c>
      <c r="N393" s="65">
        <v>0</v>
      </c>
      <c r="O393" s="67">
        <f t="shared" si="125"/>
        <v>0</v>
      </c>
      <c r="P393" s="280"/>
      <c r="Q393" s="384"/>
    </row>
    <row r="394" spans="1:17" hidden="1" x14ac:dyDescent="0.25">
      <c r="A394" s="223"/>
      <c r="B394" s="343"/>
      <c r="C394" s="229"/>
      <c r="D394" s="444"/>
      <c r="E394" s="447"/>
      <c r="F394" s="346"/>
      <c r="G394" s="160" t="s">
        <v>21</v>
      </c>
      <c r="H394" s="76">
        <v>0</v>
      </c>
      <c r="I394" s="69">
        <v>0</v>
      </c>
      <c r="J394" s="77">
        <v>0</v>
      </c>
      <c r="K394" s="77">
        <v>0</v>
      </c>
      <c r="L394" s="68">
        <v>0</v>
      </c>
      <c r="M394" s="70">
        <v>0</v>
      </c>
      <c r="N394" s="68">
        <v>0</v>
      </c>
      <c r="O394" s="70">
        <f t="shared" si="125"/>
        <v>0</v>
      </c>
      <c r="P394" s="280"/>
      <c r="Q394" s="384"/>
    </row>
    <row r="395" spans="1:17" hidden="1" x14ac:dyDescent="0.25">
      <c r="A395" s="223"/>
      <c r="B395" s="343"/>
      <c r="C395" s="229"/>
      <c r="D395" s="444"/>
      <c r="E395" s="447"/>
      <c r="F395" s="346"/>
      <c r="G395" s="160" t="s">
        <v>22</v>
      </c>
      <c r="H395" s="76">
        <v>0</v>
      </c>
      <c r="I395" s="69">
        <v>0</v>
      </c>
      <c r="J395" s="77">
        <v>0</v>
      </c>
      <c r="K395" s="77">
        <v>0</v>
      </c>
      <c r="L395" s="68">
        <v>0</v>
      </c>
      <c r="M395" s="70">
        <f t="shared" si="138"/>
        <v>0</v>
      </c>
      <c r="N395" s="68">
        <v>0</v>
      </c>
      <c r="O395" s="70">
        <f t="shared" si="125"/>
        <v>0</v>
      </c>
      <c r="P395" s="280"/>
      <c r="Q395" s="384"/>
    </row>
    <row r="396" spans="1:17" hidden="1" x14ac:dyDescent="0.25">
      <c r="A396" s="282"/>
      <c r="B396" s="344"/>
      <c r="C396" s="286"/>
      <c r="D396" s="445"/>
      <c r="E396" s="448"/>
      <c r="F396" s="347"/>
      <c r="G396" s="160" t="s">
        <v>23</v>
      </c>
      <c r="H396" s="78">
        <v>0</v>
      </c>
      <c r="I396" s="63">
        <v>0</v>
      </c>
      <c r="J396" s="71">
        <v>0</v>
      </c>
      <c r="K396" s="71">
        <v>0</v>
      </c>
      <c r="L396" s="62">
        <v>0</v>
      </c>
      <c r="M396" s="64">
        <f t="shared" si="138"/>
        <v>0</v>
      </c>
      <c r="N396" s="62">
        <v>0</v>
      </c>
      <c r="O396" s="64">
        <f t="shared" si="125"/>
        <v>0</v>
      </c>
      <c r="P396" s="281"/>
      <c r="Q396" s="385"/>
    </row>
    <row r="397" spans="1:17" ht="15" hidden="1" customHeight="1" x14ac:dyDescent="0.25">
      <c r="A397" s="222"/>
      <c r="B397" s="342" t="s">
        <v>194</v>
      </c>
      <c r="C397" s="228" t="s">
        <v>19</v>
      </c>
      <c r="D397" s="443" t="s">
        <v>184</v>
      </c>
      <c r="E397" s="446" t="s">
        <v>184</v>
      </c>
      <c r="F397" s="345" t="s">
        <v>145</v>
      </c>
      <c r="G397" s="30" t="s">
        <v>20</v>
      </c>
      <c r="H397" s="74">
        <f t="shared" ref="H397:K397" si="144">H398+H399+H400</f>
        <v>0</v>
      </c>
      <c r="I397" s="66">
        <f t="shared" si="144"/>
        <v>0</v>
      </c>
      <c r="J397" s="75">
        <f t="shared" si="144"/>
        <v>0</v>
      </c>
      <c r="K397" s="75">
        <f t="shared" si="144"/>
        <v>0</v>
      </c>
      <c r="L397" s="65">
        <v>0</v>
      </c>
      <c r="M397" s="67">
        <f t="shared" si="138"/>
        <v>0</v>
      </c>
      <c r="N397" s="65">
        <v>0</v>
      </c>
      <c r="O397" s="67">
        <f t="shared" si="125"/>
        <v>0</v>
      </c>
      <c r="P397" s="279"/>
      <c r="Q397" s="398"/>
    </row>
    <row r="398" spans="1:17" hidden="1" x14ac:dyDescent="0.25">
      <c r="A398" s="223"/>
      <c r="B398" s="343"/>
      <c r="C398" s="229"/>
      <c r="D398" s="444"/>
      <c r="E398" s="447"/>
      <c r="F398" s="346"/>
      <c r="G398" s="160" t="s">
        <v>21</v>
      </c>
      <c r="H398" s="76">
        <v>0</v>
      </c>
      <c r="I398" s="69">
        <v>0</v>
      </c>
      <c r="J398" s="77">
        <v>0</v>
      </c>
      <c r="K398" s="77">
        <v>0</v>
      </c>
      <c r="L398" s="68">
        <v>0</v>
      </c>
      <c r="M398" s="70">
        <f t="shared" si="138"/>
        <v>0</v>
      </c>
      <c r="N398" s="68">
        <v>0</v>
      </c>
      <c r="O398" s="70">
        <f t="shared" si="125"/>
        <v>0</v>
      </c>
      <c r="P398" s="280"/>
      <c r="Q398" s="384"/>
    </row>
    <row r="399" spans="1:17" hidden="1" x14ac:dyDescent="0.25">
      <c r="A399" s="223"/>
      <c r="B399" s="343"/>
      <c r="C399" s="229"/>
      <c r="D399" s="444"/>
      <c r="E399" s="447"/>
      <c r="F399" s="346"/>
      <c r="G399" s="160" t="s">
        <v>22</v>
      </c>
      <c r="H399" s="76">
        <v>0</v>
      </c>
      <c r="I399" s="69">
        <v>0</v>
      </c>
      <c r="J399" s="77">
        <v>0</v>
      </c>
      <c r="K399" s="77">
        <v>0</v>
      </c>
      <c r="L399" s="68">
        <v>0</v>
      </c>
      <c r="M399" s="70">
        <f t="shared" si="138"/>
        <v>0</v>
      </c>
      <c r="N399" s="68">
        <v>0</v>
      </c>
      <c r="O399" s="70">
        <f t="shared" si="125"/>
        <v>0</v>
      </c>
      <c r="P399" s="280"/>
      <c r="Q399" s="384"/>
    </row>
    <row r="400" spans="1:17" hidden="1" x14ac:dyDescent="0.25">
      <c r="A400" s="282"/>
      <c r="B400" s="344"/>
      <c r="C400" s="286"/>
      <c r="D400" s="445"/>
      <c r="E400" s="448"/>
      <c r="F400" s="347"/>
      <c r="G400" s="160" t="s">
        <v>23</v>
      </c>
      <c r="H400" s="76">
        <v>0</v>
      </c>
      <c r="I400" s="69">
        <v>0</v>
      </c>
      <c r="J400" s="77">
        <v>0</v>
      </c>
      <c r="K400" s="77">
        <v>0</v>
      </c>
      <c r="L400" s="99">
        <v>0</v>
      </c>
      <c r="M400" s="100">
        <f t="shared" si="138"/>
        <v>0</v>
      </c>
      <c r="N400" s="99">
        <v>0</v>
      </c>
      <c r="O400" s="100">
        <f t="shared" si="125"/>
        <v>0</v>
      </c>
      <c r="P400" s="281"/>
      <c r="Q400" s="385"/>
    </row>
    <row r="401" spans="1:17" ht="15" hidden="1" customHeight="1" x14ac:dyDescent="0.25">
      <c r="A401" s="222"/>
      <c r="B401" s="342" t="s">
        <v>195</v>
      </c>
      <c r="C401" s="228" t="s">
        <v>19</v>
      </c>
      <c r="D401" s="443" t="s">
        <v>184</v>
      </c>
      <c r="E401" s="446" t="s">
        <v>184</v>
      </c>
      <c r="F401" s="345" t="s">
        <v>145</v>
      </c>
      <c r="G401" s="30" t="s">
        <v>20</v>
      </c>
      <c r="H401" s="74">
        <f t="shared" ref="H401:K401" si="145">H402+H403+H404</f>
        <v>0</v>
      </c>
      <c r="I401" s="66">
        <f t="shared" si="145"/>
        <v>0</v>
      </c>
      <c r="J401" s="75">
        <f t="shared" si="145"/>
        <v>0</v>
      </c>
      <c r="K401" s="75">
        <f t="shared" si="145"/>
        <v>0</v>
      </c>
      <c r="L401" s="65">
        <v>0</v>
      </c>
      <c r="M401" s="67">
        <f t="shared" si="138"/>
        <v>0</v>
      </c>
      <c r="N401" s="65">
        <v>0</v>
      </c>
      <c r="O401" s="67">
        <f t="shared" si="125"/>
        <v>0</v>
      </c>
      <c r="P401" s="279"/>
      <c r="Q401" s="398"/>
    </row>
    <row r="402" spans="1:17" hidden="1" x14ac:dyDescent="0.25">
      <c r="A402" s="223"/>
      <c r="B402" s="343"/>
      <c r="C402" s="229"/>
      <c r="D402" s="444"/>
      <c r="E402" s="447"/>
      <c r="F402" s="346"/>
      <c r="G402" s="160" t="s">
        <v>21</v>
      </c>
      <c r="H402" s="76">
        <v>0</v>
      </c>
      <c r="I402" s="69">
        <v>0</v>
      </c>
      <c r="J402" s="77">
        <v>0</v>
      </c>
      <c r="K402" s="77">
        <v>0</v>
      </c>
      <c r="L402" s="68">
        <v>0</v>
      </c>
      <c r="M402" s="70">
        <f t="shared" si="138"/>
        <v>0</v>
      </c>
      <c r="N402" s="68">
        <v>0</v>
      </c>
      <c r="O402" s="70">
        <f t="shared" si="125"/>
        <v>0</v>
      </c>
      <c r="P402" s="280"/>
      <c r="Q402" s="384"/>
    </row>
    <row r="403" spans="1:17" hidden="1" x14ac:dyDescent="0.25">
      <c r="A403" s="223"/>
      <c r="B403" s="343"/>
      <c r="C403" s="229"/>
      <c r="D403" s="444"/>
      <c r="E403" s="447"/>
      <c r="F403" s="346"/>
      <c r="G403" s="160" t="s">
        <v>22</v>
      </c>
      <c r="H403" s="76">
        <v>0</v>
      </c>
      <c r="I403" s="69">
        <v>0</v>
      </c>
      <c r="J403" s="77">
        <v>0</v>
      </c>
      <c r="K403" s="77">
        <v>0</v>
      </c>
      <c r="L403" s="68">
        <v>0</v>
      </c>
      <c r="M403" s="70">
        <f t="shared" si="138"/>
        <v>0</v>
      </c>
      <c r="N403" s="68">
        <v>0</v>
      </c>
      <c r="O403" s="70">
        <f t="shared" si="125"/>
        <v>0</v>
      </c>
      <c r="P403" s="280"/>
      <c r="Q403" s="384"/>
    </row>
    <row r="404" spans="1:17" hidden="1" x14ac:dyDescent="0.25">
      <c r="A404" s="282"/>
      <c r="B404" s="344"/>
      <c r="C404" s="286"/>
      <c r="D404" s="445"/>
      <c r="E404" s="448"/>
      <c r="F404" s="347"/>
      <c r="G404" s="160" t="s">
        <v>23</v>
      </c>
      <c r="H404" s="76">
        <v>0</v>
      </c>
      <c r="I404" s="69">
        <v>0</v>
      </c>
      <c r="J404" s="77">
        <v>0</v>
      </c>
      <c r="K404" s="77">
        <v>0</v>
      </c>
      <c r="L404" s="99">
        <v>0</v>
      </c>
      <c r="M404" s="100">
        <f t="shared" si="138"/>
        <v>0</v>
      </c>
      <c r="N404" s="99">
        <v>0</v>
      </c>
      <c r="O404" s="100">
        <f t="shared" si="125"/>
        <v>0</v>
      </c>
      <c r="P404" s="281"/>
      <c r="Q404" s="385"/>
    </row>
    <row r="405" spans="1:17" hidden="1" x14ac:dyDescent="0.25">
      <c r="A405" s="222"/>
      <c r="B405" s="342" t="s">
        <v>196</v>
      </c>
      <c r="C405" s="228" t="s">
        <v>19</v>
      </c>
      <c r="D405" s="443" t="s">
        <v>241</v>
      </c>
      <c r="E405" s="446" t="s">
        <v>241</v>
      </c>
      <c r="F405" s="345" t="s">
        <v>145</v>
      </c>
      <c r="G405" s="30" t="s">
        <v>20</v>
      </c>
      <c r="H405" s="79">
        <f t="shared" ref="H405:K405" si="146">H406+H407+H408</f>
        <v>0</v>
      </c>
      <c r="I405" s="60">
        <f t="shared" si="146"/>
        <v>0</v>
      </c>
      <c r="J405" s="80">
        <f t="shared" si="146"/>
        <v>0</v>
      </c>
      <c r="K405" s="80">
        <f t="shared" si="146"/>
        <v>0</v>
      </c>
      <c r="L405" s="59">
        <v>0</v>
      </c>
      <c r="M405" s="61">
        <f t="shared" si="138"/>
        <v>0</v>
      </c>
      <c r="N405" s="59">
        <v>0</v>
      </c>
      <c r="O405" s="61">
        <f t="shared" si="125"/>
        <v>0</v>
      </c>
      <c r="P405" s="327"/>
      <c r="Q405" s="450"/>
    </row>
    <row r="406" spans="1:17" hidden="1" x14ac:dyDescent="0.25">
      <c r="A406" s="223"/>
      <c r="B406" s="343"/>
      <c r="C406" s="229"/>
      <c r="D406" s="444"/>
      <c r="E406" s="447"/>
      <c r="F406" s="346"/>
      <c r="G406" s="160" t="s">
        <v>21</v>
      </c>
      <c r="H406" s="76">
        <v>0</v>
      </c>
      <c r="I406" s="69">
        <v>0</v>
      </c>
      <c r="J406" s="77">
        <v>0</v>
      </c>
      <c r="K406" s="77">
        <v>0</v>
      </c>
      <c r="L406" s="62">
        <v>0</v>
      </c>
      <c r="M406" s="64">
        <v>0</v>
      </c>
      <c r="N406" s="62">
        <v>0</v>
      </c>
      <c r="O406" s="64">
        <f t="shared" si="125"/>
        <v>0</v>
      </c>
      <c r="P406" s="327"/>
      <c r="Q406" s="450"/>
    </row>
    <row r="407" spans="1:17" hidden="1" x14ac:dyDescent="0.25">
      <c r="A407" s="223"/>
      <c r="B407" s="343"/>
      <c r="C407" s="229"/>
      <c r="D407" s="444"/>
      <c r="E407" s="447"/>
      <c r="F407" s="346"/>
      <c r="G407" s="160" t="s">
        <v>22</v>
      </c>
      <c r="H407" s="76">
        <v>0</v>
      </c>
      <c r="I407" s="69">
        <v>0</v>
      </c>
      <c r="J407" s="77">
        <v>0</v>
      </c>
      <c r="K407" s="77">
        <v>0</v>
      </c>
      <c r="L407" s="62">
        <v>0</v>
      </c>
      <c r="M407" s="64">
        <v>0</v>
      </c>
      <c r="N407" s="62">
        <v>0</v>
      </c>
      <c r="O407" s="64">
        <v>0</v>
      </c>
      <c r="P407" s="327"/>
      <c r="Q407" s="450"/>
    </row>
    <row r="408" spans="1:17" hidden="1" x14ac:dyDescent="0.25">
      <c r="A408" s="282"/>
      <c r="B408" s="344"/>
      <c r="C408" s="286"/>
      <c r="D408" s="445"/>
      <c r="E408" s="448"/>
      <c r="F408" s="347"/>
      <c r="G408" s="160" t="s">
        <v>23</v>
      </c>
      <c r="H408" s="76">
        <v>0</v>
      </c>
      <c r="I408" s="69">
        <v>0</v>
      </c>
      <c r="J408" s="77">
        <v>0</v>
      </c>
      <c r="K408" s="77">
        <v>0</v>
      </c>
      <c r="L408" s="68">
        <v>0</v>
      </c>
      <c r="M408" s="70">
        <f t="shared" si="138"/>
        <v>0</v>
      </c>
      <c r="N408" s="68">
        <v>0</v>
      </c>
      <c r="O408" s="70">
        <f t="shared" si="125"/>
        <v>0</v>
      </c>
      <c r="P408" s="328"/>
      <c r="Q408" s="451"/>
    </row>
    <row r="409" spans="1:17" ht="15" hidden="1" customHeight="1" x14ac:dyDescent="0.25">
      <c r="A409" s="222"/>
      <c r="B409" s="342" t="s">
        <v>197</v>
      </c>
      <c r="C409" s="228" t="s">
        <v>19</v>
      </c>
      <c r="D409" s="443" t="s">
        <v>242</v>
      </c>
      <c r="E409" s="446" t="s">
        <v>242</v>
      </c>
      <c r="F409" s="376" t="s">
        <v>280</v>
      </c>
      <c r="G409" s="30" t="s">
        <v>20</v>
      </c>
      <c r="H409" s="79">
        <f t="shared" ref="H409:K409" si="147">H410+H411+H412</f>
        <v>0</v>
      </c>
      <c r="I409" s="60">
        <f t="shared" si="147"/>
        <v>0</v>
      </c>
      <c r="J409" s="80">
        <f t="shared" si="147"/>
        <v>0</v>
      </c>
      <c r="K409" s="80">
        <f t="shared" si="147"/>
        <v>0</v>
      </c>
      <c r="L409" s="59">
        <v>0</v>
      </c>
      <c r="M409" s="61">
        <f t="shared" si="138"/>
        <v>0</v>
      </c>
      <c r="N409" s="59">
        <v>0</v>
      </c>
      <c r="O409" s="61">
        <f t="shared" si="125"/>
        <v>0</v>
      </c>
      <c r="P409" s="279"/>
      <c r="Q409" s="398"/>
    </row>
    <row r="410" spans="1:17" hidden="1" x14ac:dyDescent="0.25">
      <c r="A410" s="223"/>
      <c r="B410" s="343"/>
      <c r="C410" s="229"/>
      <c r="D410" s="444"/>
      <c r="E410" s="447"/>
      <c r="F410" s="315"/>
      <c r="G410" s="160" t="s">
        <v>21</v>
      </c>
      <c r="H410" s="76">
        <v>0</v>
      </c>
      <c r="I410" s="69">
        <v>0</v>
      </c>
      <c r="J410" s="77">
        <v>0</v>
      </c>
      <c r="K410" s="77">
        <v>0</v>
      </c>
      <c r="L410" s="62">
        <v>0</v>
      </c>
      <c r="M410" s="64">
        <v>0</v>
      </c>
      <c r="N410" s="62">
        <v>0</v>
      </c>
      <c r="O410" s="64">
        <f t="shared" si="125"/>
        <v>0</v>
      </c>
      <c r="P410" s="280"/>
      <c r="Q410" s="384"/>
    </row>
    <row r="411" spans="1:17" hidden="1" x14ac:dyDescent="0.25">
      <c r="A411" s="223"/>
      <c r="B411" s="343"/>
      <c r="C411" s="229"/>
      <c r="D411" s="444"/>
      <c r="E411" s="447"/>
      <c r="F411" s="315"/>
      <c r="G411" s="160" t="s">
        <v>22</v>
      </c>
      <c r="H411" s="76">
        <v>0</v>
      </c>
      <c r="I411" s="69">
        <v>0</v>
      </c>
      <c r="J411" s="77">
        <v>0</v>
      </c>
      <c r="K411" s="77">
        <v>0</v>
      </c>
      <c r="L411" s="62">
        <v>0</v>
      </c>
      <c r="M411" s="64">
        <v>0</v>
      </c>
      <c r="N411" s="62">
        <v>0</v>
      </c>
      <c r="O411" s="64">
        <v>0</v>
      </c>
      <c r="P411" s="280"/>
      <c r="Q411" s="384"/>
    </row>
    <row r="412" spans="1:17" hidden="1" x14ac:dyDescent="0.25">
      <c r="A412" s="282"/>
      <c r="B412" s="344"/>
      <c r="C412" s="286"/>
      <c r="D412" s="445"/>
      <c r="E412" s="448"/>
      <c r="F412" s="377"/>
      <c r="G412" s="160" t="s">
        <v>23</v>
      </c>
      <c r="H412" s="76">
        <v>0</v>
      </c>
      <c r="I412" s="69">
        <v>0</v>
      </c>
      <c r="J412" s="77">
        <v>0</v>
      </c>
      <c r="K412" s="77">
        <v>0</v>
      </c>
      <c r="L412" s="68">
        <v>0</v>
      </c>
      <c r="M412" s="70">
        <f t="shared" ref="M412:M413" si="148">J412-H412</f>
        <v>0</v>
      </c>
      <c r="N412" s="68">
        <v>0</v>
      </c>
      <c r="O412" s="70">
        <f t="shared" ref="O412:O414" si="149">K412-H412</f>
        <v>0</v>
      </c>
      <c r="P412" s="281"/>
      <c r="Q412" s="385"/>
    </row>
    <row r="413" spans="1:17" ht="15" hidden="1" customHeight="1" x14ac:dyDescent="0.25">
      <c r="A413" s="222"/>
      <c r="B413" s="342" t="s">
        <v>198</v>
      </c>
      <c r="C413" s="228" t="s">
        <v>19</v>
      </c>
      <c r="D413" s="443" t="s">
        <v>242</v>
      </c>
      <c r="E413" s="446" t="s">
        <v>242</v>
      </c>
      <c r="F413" s="345" t="s">
        <v>243</v>
      </c>
      <c r="G413" s="30" t="s">
        <v>20</v>
      </c>
      <c r="H413" s="79">
        <f t="shared" ref="H413:K413" si="150">H414+H415+H416</f>
        <v>0</v>
      </c>
      <c r="I413" s="60">
        <f t="shared" si="150"/>
        <v>0</v>
      </c>
      <c r="J413" s="80">
        <f t="shared" si="150"/>
        <v>0</v>
      </c>
      <c r="K413" s="80">
        <f t="shared" si="150"/>
        <v>0</v>
      </c>
      <c r="L413" s="59">
        <v>0</v>
      </c>
      <c r="M413" s="61">
        <f t="shared" si="148"/>
        <v>0</v>
      </c>
      <c r="N413" s="59">
        <v>0</v>
      </c>
      <c r="O413" s="61">
        <f t="shared" si="149"/>
        <v>0</v>
      </c>
      <c r="P413" s="279"/>
      <c r="Q413" s="398"/>
    </row>
    <row r="414" spans="1:17" hidden="1" x14ac:dyDescent="0.25">
      <c r="A414" s="223"/>
      <c r="B414" s="343"/>
      <c r="C414" s="229"/>
      <c r="D414" s="444"/>
      <c r="E414" s="447"/>
      <c r="F414" s="346"/>
      <c r="G414" s="160" t="s">
        <v>21</v>
      </c>
      <c r="H414" s="76">
        <v>0</v>
      </c>
      <c r="I414" s="69">
        <v>0</v>
      </c>
      <c r="J414" s="77">
        <v>0</v>
      </c>
      <c r="K414" s="77">
        <v>0</v>
      </c>
      <c r="L414" s="62">
        <v>0</v>
      </c>
      <c r="M414" s="64">
        <v>0</v>
      </c>
      <c r="N414" s="62">
        <v>0</v>
      </c>
      <c r="O414" s="64">
        <f t="shared" si="149"/>
        <v>0</v>
      </c>
      <c r="P414" s="280"/>
      <c r="Q414" s="384"/>
    </row>
    <row r="415" spans="1:17" hidden="1" x14ac:dyDescent="0.25">
      <c r="A415" s="223"/>
      <c r="B415" s="343"/>
      <c r="C415" s="229"/>
      <c r="D415" s="444"/>
      <c r="E415" s="447"/>
      <c r="F415" s="346"/>
      <c r="G415" s="160" t="s">
        <v>22</v>
      </c>
      <c r="H415" s="76">
        <v>0</v>
      </c>
      <c r="I415" s="69">
        <v>0</v>
      </c>
      <c r="J415" s="77">
        <v>0</v>
      </c>
      <c r="K415" s="77">
        <v>0</v>
      </c>
      <c r="L415" s="62">
        <v>0</v>
      </c>
      <c r="M415" s="64">
        <v>0</v>
      </c>
      <c r="N415" s="62">
        <v>0</v>
      </c>
      <c r="O415" s="64">
        <v>0</v>
      </c>
      <c r="P415" s="280"/>
      <c r="Q415" s="384"/>
    </row>
    <row r="416" spans="1:17" hidden="1" x14ac:dyDescent="0.25">
      <c r="A416" s="282"/>
      <c r="B416" s="344"/>
      <c r="C416" s="286"/>
      <c r="D416" s="445"/>
      <c r="E416" s="448"/>
      <c r="F416" s="347"/>
      <c r="G416" s="160" t="s">
        <v>23</v>
      </c>
      <c r="H416" s="76">
        <v>0</v>
      </c>
      <c r="I416" s="69">
        <v>0</v>
      </c>
      <c r="J416" s="77">
        <v>0</v>
      </c>
      <c r="K416" s="77">
        <v>0</v>
      </c>
      <c r="L416" s="68">
        <v>0</v>
      </c>
      <c r="M416" s="70">
        <f t="shared" ref="M416:M417" si="151">J416-H416</f>
        <v>0</v>
      </c>
      <c r="N416" s="68">
        <v>0</v>
      </c>
      <c r="O416" s="70">
        <f t="shared" ref="O416:O418" si="152">K416-H416</f>
        <v>0</v>
      </c>
      <c r="P416" s="281"/>
      <c r="Q416" s="385"/>
    </row>
    <row r="417" spans="1:17" hidden="1" x14ac:dyDescent="0.25">
      <c r="A417" s="222"/>
      <c r="B417" s="342" t="s">
        <v>199</v>
      </c>
      <c r="C417" s="228" t="s">
        <v>19</v>
      </c>
      <c r="D417" s="443" t="s">
        <v>242</v>
      </c>
      <c r="E417" s="446" t="s">
        <v>242</v>
      </c>
      <c r="F417" s="345" t="s">
        <v>281</v>
      </c>
      <c r="G417" s="30" t="s">
        <v>20</v>
      </c>
      <c r="H417" s="79">
        <f t="shared" ref="H417:K417" si="153">H418+H419+H420</f>
        <v>0</v>
      </c>
      <c r="I417" s="60">
        <f t="shared" si="153"/>
        <v>0</v>
      </c>
      <c r="J417" s="80">
        <f t="shared" si="153"/>
        <v>0</v>
      </c>
      <c r="K417" s="80">
        <f t="shared" si="153"/>
        <v>0</v>
      </c>
      <c r="L417" s="59">
        <v>0</v>
      </c>
      <c r="M417" s="61">
        <f t="shared" si="151"/>
        <v>0</v>
      </c>
      <c r="N417" s="59">
        <v>0</v>
      </c>
      <c r="O417" s="61">
        <f t="shared" si="152"/>
        <v>0</v>
      </c>
      <c r="P417" s="326"/>
      <c r="Q417" s="449"/>
    </row>
    <row r="418" spans="1:17" hidden="1" x14ac:dyDescent="0.25">
      <c r="A418" s="223"/>
      <c r="B418" s="343"/>
      <c r="C418" s="229"/>
      <c r="D418" s="444"/>
      <c r="E418" s="447"/>
      <c r="F418" s="346"/>
      <c r="G418" s="160" t="s">
        <v>21</v>
      </c>
      <c r="H418" s="76">
        <v>0</v>
      </c>
      <c r="I418" s="69">
        <v>0</v>
      </c>
      <c r="J418" s="77">
        <v>0</v>
      </c>
      <c r="K418" s="77">
        <v>0</v>
      </c>
      <c r="L418" s="62">
        <v>0</v>
      </c>
      <c r="M418" s="64">
        <v>0</v>
      </c>
      <c r="N418" s="62">
        <v>0</v>
      </c>
      <c r="O418" s="64">
        <f t="shared" si="152"/>
        <v>0</v>
      </c>
      <c r="P418" s="327"/>
      <c r="Q418" s="450"/>
    </row>
    <row r="419" spans="1:17" hidden="1" x14ac:dyDescent="0.25">
      <c r="A419" s="223"/>
      <c r="B419" s="343"/>
      <c r="C419" s="229"/>
      <c r="D419" s="444"/>
      <c r="E419" s="447"/>
      <c r="F419" s="346"/>
      <c r="G419" s="160" t="s">
        <v>22</v>
      </c>
      <c r="H419" s="76">
        <v>0</v>
      </c>
      <c r="I419" s="69">
        <v>0</v>
      </c>
      <c r="J419" s="77">
        <v>0</v>
      </c>
      <c r="K419" s="77">
        <v>0</v>
      </c>
      <c r="L419" s="62">
        <v>0</v>
      </c>
      <c r="M419" s="64">
        <v>0</v>
      </c>
      <c r="N419" s="62">
        <v>0</v>
      </c>
      <c r="O419" s="64">
        <v>0</v>
      </c>
      <c r="P419" s="327"/>
      <c r="Q419" s="450"/>
    </row>
    <row r="420" spans="1:17" hidden="1" x14ac:dyDescent="0.25">
      <c r="A420" s="282"/>
      <c r="B420" s="344"/>
      <c r="C420" s="286"/>
      <c r="D420" s="445"/>
      <c r="E420" s="448"/>
      <c r="F420" s="347"/>
      <c r="G420" s="160" t="s">
        <v>23</v>
      </c>
      <c r="H420" s="76">
        <v>0</v>
      </c>
      <c r="I420" s="69">
        <v>0</v>
      </c>
      <c r="J420" s="77">
        <v>0</v>
      </c>
      <c r="K420" s="77">
        <v>0</v>
      </c>
      <c r="L420" s="68">
        <v>0</v>
      </c>
      <c r="M420" s="70">
        <f t="shared" ref="M420:M421" si="154">J420-H420</f>
        <v>0</v>
      </c>
      <c r="N420" s="68">
        <v>0</v>
      </c>
      <c r="O420" s="70">
        <f t="shared" ref="O420:O422" si="155">K420-H420</f>
        <v>0</v>
      </c>
      <c r="P420" s="328"/>
      <c r="Q420" s="451"/>
    </row>
    <row r="421" spans="1:17" ht="15" hidden="1" customHeight="1" x14ac:dyDescent="0.25">
      <c r="A421" s="222"/>
      <c r="B421" s="342" t="s">
        <v>226</v>
      </c>
      <c r="C421" s="228" t="s">
        <v>19</v>
      </c>
      <c r="D421" s="443" t="s">
        <v>242</v>
      </c>
      <c r="E421" s="446" t="s">
        <v>242</v>
      </c>
      <c r="F421" s="345" t="s">
        <v>145</v>
      </c>
      <c r="G421" s="30" t="s">
        <v>20</v>
      </c>
      <c r="H421" s="79">
        <f t="shared" ref="H421:K421" si="156">H422+H423+H424</f>
        <v>0</v>
      </c>
      <c r="I421" s="60">
        <f t="shared" si="156"/>
        <v>0</v>
      </c>
      <c r="J421" s="80">
        <f t="shared" si="156"/>
        <v>0</v>
      </c>
      <c r="K421" s="80">
        <f t="shared" si="156"/>
        <v>0</v>
      </c>
      <c r="L421" s="59">
        <v>0</v>
      </c>
      <c r="M421" s="61">
        <f t="shared" si="154"/>
        <v>0</v>
      </c>
      <c r="N421" s="59">
        <v>0</v>
      </c>
      <c r="O421" s="61">
        <f t="shared" si="155"/>
        <v>0</v>
      </c>
      <c r="P421" s="279"/>
      <c r="Q421" s="398"/>
    </row>
    <row r="422" spans="1:17" hidden="1" x14ac:dyDescent="0.25">
      <c r="A422" s="223"/>
      <c r="B422" s="343"/>
      <c r="C422" s="229"/>
      <c r="D422" s="444"/>
      <c r="E422" s="447"/>
      <c r="F422" s="346"/>
      <c r="G422" s="160" t="s">
        <v>21</v>
      </c>
      <c r="H422" s="76">
        <v>0</v>
      </c>
      <c r="I422" s="69">
        <v>0</v>
      </c>
      <c r="J422" s="77">
        <v>0</v>
      </c>
      <c r="K422" s="77">
        <v>0</v>
      </c>
      <c r="L422" s="62">
        <v>0</v>
      </c>
      <c r="M422" s="64">
        <v>0</v>
      </c>
      <c r="N422" s="62">
        <v>0</v>
      </c>
      <c r="O422" s="64">
        <f t="shared" si="155"/>
        <v>0</v>
      </c>
      <c r="P422" s="280"/>
      <c r="Q422" s="384"/>
    </row>
    <row r="423" spans="1:17" hidden="1" x14ac:dyDescent="0.25">
      <c r="A423" s="223"/>
      <c r="B423" s="343"/>
      <c r="C423" s="229"/>
      <c r="D423" s="444"/>
      <c r="E423" s="447"/>
      <c r="F423" s="346"/>
      <c r="G423" s="160" t="s">
        <v>22</v>
      </c>
      <c r="H423" s="76">
        <v>0</v>
      </c>
      <c r="I423" s="69">
        <v>0</v>
      </c>
      <c r="J423" s="77">
        <v>0</v>
      </c>
      <c r="K423" s="77">
        <v>0</v>
      </c>
      <c r="L423" s="62">
        <v>0</v>
      </c>
      <c r="M423" s="64">
        <v>0</v>
      </c>
      <c r="N423" s="62">
        <v>0</v>
      </c>
      <c r="O423" s="64">
        <v>0</v>
      </c>
      <c r="P423" s="280"/>
      <c r="Q423" s="384"/>
    </row>
    <row r="424" spans="1:17" hidden="1" x14ac:dyDescent="0.25">
      <c r="A424" s="282"/>
      <c r="B424" s="344"/>
      <c r="C424" s="286"/>
      <c r="D424" s="445"/>
      <c r="E424" s="448"/>
      <c r="F424" s="347"/>
      <c r="G424" s="160" t="s">
        <v>23</v>
      </c>
      <c r="H424" s="76">
        <v>0</v>
      </c>
      <c r="I424" s="69">
        <v>0</v>
      </c>
      <c r="J424" s="77">
        <v>0</v>
      </c>
      <c r="K424" s="77">
        <v>0</v>
      </c>
      <c r="L424" s="68">
        <v>0</v>
      </c>
      <c r="M424" s="70">
        <f t="shared" ref="M424:M425" si="157">J424-H424</f>
        <v>0</v>
      </c>
      <c r="N424" s="68">
        <v>0</v>
      </c>
      <c r="O424" s="70">
        <f t="shared" ref="O424:O426" si="158">K424-H424</f>
        <v>0</v>
      </c>
      <c r="P424" s="281"/>
      <c r="Q424" s="385"/>
    </row>
    <row r="425" spans="1:17" ht="15" hidden="1" customHeight="1" x14ac:dyDescent="0.25">
      <c r="A425" s="222"/>
      <c r="B425" s="342" t="s">
        <v>200</v>
      </c>
      <c r="C425" s="228" t="s">
        <v>19</v>
      </c>
      <c r="D425" s="443" t="s">
        <v>242</v>
      </c>
      <c r="E425" s="446" t="s">
        <v>242</v>
      </c>
      <c r="F425" s="345" t="s">
        <v>145</v>
      </c>
      <c r="G425" s="30" t="s">
        <v>20</v>
      </c>
      <c r="H425" s="79">
        <f t="shared" ref="H425:K425" si="159">H426+H427+H428</f>
        <v>0</v>
      </c>
      <c r="I425" s="60">
        <f t="shared" si="159"/>
        <v>0</v>
      </c>
      <c r="J425" s="80">
        <f t="shared" si="159"/>
        <v>0</v>
      </c>
      <c r="K425" s="80">
        <f t="shared" si="159"/>
        <v>0</v>
      </c>
      <c r="L425" s="59">
        <v>0</v>
      </c>
      <c r="M425" s="61">
        <f t="shared" si="157"/>
        <v>0</v>
      </c>
      <c r="N425" s="59">
        <v>0</v>
      </c>
      <c r="O425" s="61">
        <f t="shared" si="158"/>
        <v>0</v>
      </c>
      <c r="P425" s="279"/>
      <c r="Q425" s="398"/>
    </row>
    <row r="426" spans="1:17" hidden="1" x14ac:dyDescent="0.25">
      <c r="A426" s="223"/>
      <c r="B426" s="343"/>
      <c r="C426" s="229"/>
      <c r="D426" s="444"/>
      <c r="E426" s="447"/>
      <c r="F426" s="346"/>
      <c r="G426" s="160" t="s">
        <v>21</v>
      </c>
      <c r="H426" s="76">
        <v>0</v>
      </c>
      <c r="I426" s="69">
        <v>0</v>
      </c>
      <c r="J426" s="77">
        <v>0</v>
      </c>
      <c r="K426" s="77">
        <v>0</v>
      </c>
      <c r="L426" s="62">
        <v>0</v>
      </c>
      <c r="M426" s="64">
        <v>0</v>
      </c>
      <c r="N426" s="62">
        <v>0</v>
      </c>
      <c r="O426" s="64">
        <f t="shared" si="158"/>
        <v>0</v>
      </c>
      <c r="P426" s="280"/>
      <c r="Q426" s="384"/>
    </row>
    <row r="427" spans="1:17" hidden="1" x14ac:dyDescent="0.25">
      <c r="A427" s="223"/>
      <c r="B427" s="343"/>
      <c r="C427" s="229"/>
      <c r="D427" s="444"/>
      <c r="E427" s="447"/>
      <c r="F427" s="346"/>
      <c r="G427" s="160" t="s">
        <v>22</v>
      </c>
      <c r="H427" s="76">
        <v>0</v>
      </c>
      <c r="I427" s="69">
        <v>0</v>
      </c>
      <c r="J427" s="77">
        <v>0</v>
      </c>
      <c r="K427" s="77">
        <v>0</v>
      </c>
      <c r="L427" s="62">
        <v>0</v>
      </c>
      <c r="M427" s="64">
        <v>0</v>
      </c>
      <c r="N427" s="62">
        <v>0</v>
      </c>
      <c r="O427" s="64">
        <v>0</v>
      </c>
      <c r="P427" s="280"/>
      <c r="Q427" s="384"/>
    </row>
    <row r="428" spans="1:17" hidden="1" x14ac:dyDescent="0.25">
      <c r="A428" s="282"/>
      <c r="B428" s="344"/>
      <c r="C428" s="286"/>
      <c r="D428" s="445"/>
      <c r="E428" s="448"/>
      <c r="F428" s="347"/>
      <c r="G428" s="160" t="s">
        <v>23</v>
      </c>
      <c r="H428" s="76">
        <v>0</v>
      </c>
      <c r="I428" s="69">
        <v>0</v>
      </c>
      <c r="J428" s="77">
        <v>0</v>
      </c>
      <c r="K428" s="77">
        <v>0</v>
      </c>
      <c r="L428" s="68">
        <v>0</v>
      </c>
      <c r="M428" s="70">
        <f t="shared" ref="M428:M429" si="160">J428-H428</f>
        <v>0</v>
      </c>
      <c r="N428" s="68">
        <v>0</v>
      </c>
      <c r="O428" s="70">
        <f t="shared" ref="O428:O430" si="161">K428-H428</f>
        <v>0</v>
      </c>
      <c r="P428" s="281"/>
      <c r="Q428" s="385"/>
    </row>
    <row r="429" spans="1:17" ht="21" hidden="1" customHeight="1" x14ac:dyDescent="0.25">
      <c r="A429" s="222"/>
      <c r="B429" s="342" t="s">
        <v>222</v>
      </c>
      <c r="C429" s="228" t="s">
        <v>19</v>
      </c>
      <c r="D429" s="443" t="s">
        <v>242</v>
      </c>
      <c r="E429" s="446" t="s">
        <v>242</v>
      </c>
      <c r="F429" s="345" t="s">
        <v>145</v>
      </c>
      <c r="G429" s="30" t="s">
        <v>20</v>
      </c>
      <c r="H429" s="79">
        <f t="shared" ref="H429:K429" si="162">H430+H431+H432</f>
        <v>0</v>
      </c>
      <c r="I429" s="60">
        <f t="shared" si="162"/>
        <v>0</v>
      </c>
      <c r="J429" s="80">
        <f t="shared" si="162"/>
        <v>0</v>
      </c>
      <c r="K429" s="80">
        <f t="shared" si="162"/>
        <v>0</v>
      </c>
      <c r="L429" s="59">
        <v>0</v>
      </c>
      <c r="M429" s="61">
        <f t="shared" si="160"/>
        <v>0</v>
      </c>
      <c r="N429" s="59">
        <v>0</v>
      </c>
      <c r="O429" s="61">
        <f t="shared" si="161"/>
        <v>0</v>
      </c>
      <c r="P429" s="279"/>
      <c r="Q429" s="398"/>
    </row>
    <row r="430" spans="1:17" hidden="1" x14ac:dyDescent="0.25">
      <c r="A430" s="223"/>
      <c r="B430" s="343"/>
      <c r="C430" s="229"/>
      <c r="D430" s="444"/>
      <c r="E430" s="447"/>
      <c r="F430" s="346"/>
      <c r="G430" s="160" t="s">
        <v>21</v>
      </c>
      <c r="H430" s="76">
        <v>0</v>
      </c>
      <c r="I430" s="69">
        <v>0</v>
      </c>
      <c r="J430" s="77">
        <v>0</v>
      </c>
      <c r="K430" s="77">
        <v>0</v>
      </c>
      <c r="L430" s="62">
        <v>0</v>
      </c>
      <c r="M430" s="64">
        <v>0</v>
      </c>
      <c r="N430" s="62">
        <v>0</v>
      </c>
      <c r="O430" s="64">
        <f t="shared" si="161"/>
        <v>0</v>
      </c>
      <c r="P430" s="280"/>
      <c r="Q430" s="384"/>
    </row>
    <row r="431" spans="1:17" hidden="1" x14ac:dyDescent="0.25">
      <c r="A431" s="223"/>
      <c r="B431" s="343"/>
      <c r="C431" s="229"/>
      <c r="D431" s="444"/>
      <c r="E431" s="447"/>
      <c r="F431" s="346"/>
      <c r="G431" s="160" t="s">
        <v>22</v>
      </c>
      <c r="H431" s="76">
        <v>0</v>
      </c>
      <c r="I431" s="69">
        <v>0</v>
      </c>
      <c r="J431" s="77">
        <v>0</v>
      </c>
      <c r="K431" s="77">
        <v>0</v>
      </c>
      <c r="L431" s="62">
        <v>0</v>
      </c>
      <c r="M431" s="64">
        <v>0</v>
      </c>
      <c r="N431" s="62">
        <v>0</v>
      </c>
      <c r="O431" s="64">
        <v>0</v>
      </c>
      <c r="P431" s="280"/>
      <c r="Q431" s="384"/>
    </row>
    <row r="432" spans="1:17" hidden="1" x14ac:dyDescent="0.25">
      <c r="A432" s="282"/>
      <c r="B432" s="344"/>
      <c r="C432" s="286"/>
      <c r="D432" s="445"/>
      <c r="E432" s="448"/>
      <c r="F432" s="347"/>
      <c r="G432" s="160" t="s">
        <v>23</v>
      </c>
      <c r="H432" s="76">
        <v>0</v>
      </c>
      <c r="I432" s="69">
        <v>0</v>
      </c>
      <c r="J432" s="77">
        <v>0</v>
      </c>
      <c r="K432" s="77">
        <v>0</v>
      </c>
      <c r="L432" s="68">
        <v>0</v>
      </c>
      <c r="M432" s="70">
        <f t="shared" ref="M432:M433" si="163">J432-H432</f>
        <v>0</v>
      </c>
      <c r="N432" s="68">
        <v>0</v>
      </c>
      <c r="O432" s="70">
        <f t="shared" ref="O432:O434" si="164">K432-H432</f>
        <v>0</v>
      </c>
      <c r="P432" s="281"/>
      <c r="Q432" s="385"/>
    </row>
    <row r="433" spans="1:17" ht="15" hidden="1" customHeight="1" x14ac:dyDescent="0.25">
      <c r="A433" s="222"/>
      <c r="B433" s="342" t="s">
        <v>201</v>
      </c>
      <c r="C433" s="228" t="s">
        <v>19</v>
      </c>
      <c r="D433" s="443" t="s">
        <v>242</v>
      </c>
      <c r="E433" s="446" t="s">
        <v>242</v>
      </c>
      <c r="F433" s="345" t="s">
        <v>258</v>
      </c>
      <c r="G433" s="30" t="s">
        <v>20</v>
      </c>
      <c r="H433" s="79">
        <f t="shared" ref="H433:K433" si="165">H434+H435+H436</f>
        <v>0</v>
      </c>
      <c r="I433" s="60">
        <f t="shared" si="165"/>
        <v>0</v>
      </c>
      <c r="J433" s="80">
        <f t="shared" si="165"/>
        <v>0</v>
      </c>
      <c r="K433" s="80">
        <f t="shared" si="165"/>
        <v>0</v>
      </c>
      <c r="L433" s="59">
        <v>0</v>
      </c>
      <c r="M433" s="61">
        <f t="shared" si="163"/>
        <v>0</v>
      </c>
      <c r="N433" s="59">
        <v>0</v>
      </c>
      <c r="O433" s="61">
        <f t="shared" si="164"/>
        <v>0</v>
      </c>
      <c r="P433" s="279"/>
      <c r="Q433" s="398"/>
    </row>
    <row r="434" spans="1:17" hidden="1" x14ac:dyDescent="0.25">
      <c r="A434" s="223"/>
      <c r="B434" s="343"/>
      <c r="C434" s="229"/>
      <c r="D434" s="444"/>
      <c r="E434" s="447"/>
      <c r="F434" s="346"/>
      <c r="G434" s="160" t="s">
        <v>21</v>
      </c>
      <c r="H434" s="76">
        <v>0</v>
      </c>
      <c r="I434" s="69">
        <v>0</v>
      </c>
      <c r="J434" s="77">
        <v>0</v>
      </c>
      <c r="K434" s="77">
        <v>0</v>
      </c>
      <c r="L434" s="62">
        <v>0</v>
      </c>
      <c r="M434" s="64">
        <v>0</v>
      </c>
      <c r="N434" s="62">
        <v>0</v>
      </c>
      <c r="O434" s="64">
        <f t="shared" si="164"/>
        <v>0</v>
      </c>
      <c r="P434" s="280"/>
      <c r="Q434" s="384"/>
    </row>
    <row r="435" spans="1:17" hidden="1" x14ac:dyDescent="0.25">
      <c r="A435" s="223"/>
      <c r="B435" s="343"/>
      <c r="C435" s="229"/>
      <c r="D435" s="444"/>
      <c r="E435" s="447"/>
      <c r="F435" s="346"/>
      <c r="G435" s="160" t="s">
        <v>22</v>
      </c>
      <c r="H435" s="76">
        <v>0</v>
      </c>
      <c r="I435" s="69">
        <v>0</v>
      </c>
      <c r="J435" s="77">
        <v>0</v>
      </c>
      <c r="K435" s="77">
        <v>0</v>
      </c>
      <c r="L435" s="62">
        <v>0</v>
      </c>
      <c r="M435" s="64">
        <v>0</v>
      </c>
      <c r="N435" s="62">
        <v>0</v>
      </c>
      <c r="O435" s="64">
        <v>0</v>
      </c>
      <c r="P435" s="280"/>
      <c r="Q435" s="384"/>
    </row>
    <row r="436" spans="1:17" hidden="1" x14ac:dyDescent="0.25">
      <c r="A436" s="282"/>
      <c r="B436" s="344"/>
      <c r="C436" s="286"/>
      <c r="D436" s="445"/>
      <c r="E436" s="448"/>
      <c r="F436" s="347"/>
      <c r="G436" s="160" t="s">
        <v>23</v>
      </c>
      <c r="H436" s="76">
        <v>0</v>
      </c>
      <c r="I436" s="69">
        <v>0</v>
      </c>
      <c r="J436" s="77">
        <v>0</v>
      </c>
      <c r="K436" s="77">
        <v>0</v>
      </c>
      <c r="L436" s="68">
        <v>0</v>
      </c>
      <c r="M436" s="70">
        <f t="shared" ref="M436:M437" si="166">J436-H436</f>
        <v>0</v>
      </c>
      <c r="N436" s="68">
        <v>0</v>
      </c>
      <c r="O436" s="70">
        <f t="shared" ref="O436:O438" si="167">K436-H436</f>
        <v>0</v>
      </c>
      <c r="P436" s="281"/>
      <c r="Q436" s="385"/>
    </row>
    <row r="437" spans="1:17" ht="15" hidden="1" customHeight="1" x14ac:dyDescent="0.25">
      <c r="A437" s="222"/>
      <c r="B437" s="342" t="s">
        <v>115</v>
      </c>
      <c r="C437" s="228" t="s">
        <v>19</v>
      </c>
      <c r="D437" s="443" t="s">
        <v>242</v>
      </c>
      <c r="E437" s="446" t="s">
        <v>242</v>
      </c>
      <c r="F437" s="345" t="s">
        <v>280</v>
      </c>
      <c r="G437" s="30" t="s">
        <v>20</v>
      </c>
      <c r="H437" s="79">
        <f t="shared" ref="H437:K437" si="168">H438+H439+H440</f>
        <v>0</v>
      </c>
      <c r="I437" s="60">
        <f t="shared" si="168"/>
        <v>0</v>
      </c>
      <c r="J437" s="80">
        <f t="shared" si="168"/>
        <v>0</v>
      </c>
      <c r="K437" s="80">
        <f t="shared" si="168"/>
        <v>0</v>
      </c>
      <c r="L437" s="59">
        <v>0</v>
      </c>
      <c r="M437" s="61">
        <f t="shared" si="166"/>
        <v>0</v>
      </c>
      <c r="N437" s="59">
        <v>0</v>
      </c>
      <c r="O437" s="61">
        <f t="shared" si="167"/>
        <v>0</v>
      </c>
      <c r="P437" s="279"/>
      <c r="Q437" s="398"/>
    </row>
    <row r="438" spans="1:17" hidden="1" x14ac:dyDescent="0.25">
      <c r="A438" s="223"/>
      <c r="B438" s="343"/>
      <c r="C438" s="229"/>
      <c r="D438" s="444"/>
      <c r="E438" s="447"/>
      <c r="F438" s="346"/>
      <c r="G438" s="160" t="s">
        <v>21</v>
      </c>
      <c r="H438" s="76">
        <v>0</v>
      </c>
      <c r="I438" s="69">
        <v>0</v>
      </c>
      <c r="J438" s="77">
        <v>0</v>
      </c>
      <c r="K438" s="77">
        <v>0</v>
      </c>
      <c r="L438" s="62">
        <v>0</v>
      </c>
      <c r="M438" s="64">
        <v>0</v>
      </c>
      <c r="N438" s="62">
        <v>0</v>
      </c>
      <c r="O438" s="64">
        <f t="shared" si="167"/>
        <v>0</v>
      </c>
      <c r="P438" s="280"/>
      <c r="Q438" s="384"/>
    </row>
    <row r="439" spans="1:17" hidden="1" x14ac:dyDescent="0.25">
      <c r="A439" s="223"/>
      <c r="B439" s="343"/>
      <c r="C439" s="229"/>
      <c r="D439" s="444"/>
      <c r="E439" s="447"/>
      <c r="F439" s="346"/>
      <c r="G439" s="160" t="s">
        <v>22</v>
      </c>
      <c r="H439" s="76">
        <v>0</v>
      </c>
      <c r="I439" s="69">
        <v>0</v>
      </c>
      <c r="J439" s="77">
        <v>0</v>
      </c>
      <c r="K439" s="77">
        <v>0</v>
      </c>
      <c r="L439" s="62">
        <v>0</v>
      </c>
      <c r="M439" s="64">
        <v>0</v>
      </c>
      <c r="N439" s="62">
        <v>0</v>
      </c>
      <c r="O439" s="64">
        <v>0</v>
      </c>
      <c r="P439" s="280"/>
      <c r="Q439" s="384"/>
    </row>
    <row r="440" spans="1:17" hidden="1" x14ac:dyDescent="0.25">
      <c r="A440" s="282"/>
      <c r="B440" s="344"/>
      <c r="C440" s="286"/>
      <c r="D440" s="445"/>
      <c r="E440" s="448"/>
      <c r="F440" s="347"/>
      <c r="G440" s="160" t="s">
        <v>23</v>
      </c>
      <c r="H440" s="76">
        <v>0</v>
      </c>
      <c r="I440" s="69">
        <v>0</v>
      </c>
      <c r="J440" s="77">
        <v>0</v>
      </c>
      <c r="K440" s="77">
        <v>0</v>
      </c>
      <c r="L440" s="68">
        <v>0</v>
      </c>
      <c r="M440" s="70">
        <f t="shared" ref="M440:M441" si="169">J440-H440</f>
        <v>0</v>
      </c>
      <c r="N440" s="68">
        <v>0</v>
      </c>
      <c r="O440" s="70">
        <f t="shared" ref="O440:O442" si="170">K440-H440</f>
        <v>0</v>
      </c>
      <c r="P440" s="281"/>
      <c r="Q440" s="385"/>
    </row>
    <row r="441" spans="1:17" hidden="1" x14ac:dyDescent="0.25">
      <c r="A441" s="222"/>
      <c r="B441" s="342" t="s">
        <v>202</v>
      </c>
      <c r="C441" s="228" t="s">
        <v>19</v>
      </c>
      <c r="D441" s="443" t="s">
        <v>242</v>
      </c>
      <c r="E441" s="446" t="s">
        <v>242</v>
      </c>
      <c r="F441" s="345" t="s">
        <v>282</v>
      </c>
      <c r="G441" s="30" t="s">
        <v>20</v>
      </c>
      <c r="H441" s="79">
        <f t="shared" ref="H441:K441" si="171">H442+H443+H444</f>
        <v>0</v>
      </c>
      <c r="I441" s="60">
        <f t="shared" si="171"/>
        <v>0</v>
      </c>
      <c r="J441" s="80">
        <f t="shared" si="171"/>
        <v>0</v>
      </c>
      <c r="K441" s="80">
        <f t="shared" si="171"/>
        <v>0</v>
      </c>
      <c r="L441" s="59">
        <v>0</v>
      </c>
      <c r="M441" s="61">
        <f t="shared" si="169"/>
        <v>0</v>
      </c>
      <c r="N441" s="59">
        <v>0</v>
      </c>
      <c r="O441" s="61">
        <f t="shared" si="170"/>
        <v>0</v>
      </c>
      <c r="P441" s="279"/>
      <c r="Q441" s="398"/>
    </row>
    <row r="442" spans="1:17" ht="17.25" hidden="1" customHeight="1" x14ac:dyDescent="0.25">
      <c r="A442" s="223"/>
      <c r="B442" s="343"/>
      <c r="C442" s="229"/>
      <c r="D442" s="444"/>
      <c r="E442" s="447"/>
      <c r="F442" s="346"/>
      <c r="G442" s="160" t="s">
        <v>21</v>
      </c>
      <c r="H442" s="76">
        <v>0</v>
      </c>
      <c r="I442" s="69">
        <v>0</v>
      </c>
      <c r="J442" s="77">
        <v>0</v>
      </c>
      <c r="K442" s="77">
        <v>0</v>
      </c>
      <c r="L442" s="62">
        <v>0</v>
      </c>
      <c r="M442" s="64">
        <v>0</v>
      </c>
      <c r="N442" s="62">
        <v>0</v>
      </c>
      <c r="O442" s="64">
        <f t="shared" si="170"/>
        <v>0</v>
      </c>
      <c r="P442" s="280"/>
      <c r="Q442" s="384"/>
    </row>
    <row r="443" spans="1:17" ht="17.25" hidden="1" customHeight="1" x14ac:dyDescent="0.25">
      <c r="A443" s="223"/>
      <c r="B443" s="343"/>
      <c r="C443" s="229"/>
      <c r="D443" s="444"/>
      <c r="E443" s="447"/>
      <c r="F443" s="346"/>
      <c r="G443" s="160" t="s">
        <v>22</v>
      </c>
      <c r="H443" s="76">
        <v>0</v>
      </c>
      <c r="I443" s="69">
        <v>0</v>
      </c>
      <c r="J443" s="77">
        <v>0</v>
      </c>
      <c r="K443" s="77">
        <v>0</v>
      </c>
      <c r="L443" s="62">
        <v>0</v>
      </c>
      <c r="M443" s="64">
        <v>0</v>
      </c>
      <c r="N443" s="62">
        <v>0</v>
      </c>
      <c r="O443" s="64">
        <v>0</v>
      </c>
      <c r="P443" s="280"/>
      <c r="Q443" s="384"/>
    </row>
    <row r="444" spans="1:17" ht="17.25" hidden="1" customHeight="1" x14ac:dyDescent="0.25">
      <c r="A444" s="282"/>
      <c r="B444" s="344"/>
      <c r="C444" s="286"/>
      <c r="D444" s="445"/>
      <c r="E444" s="448"/>
      <c r="F444" s="347"/>
      <c r="G444" s="160" t="s">
        <v>23</v>
      </c>
      <c r="H444" s="76">
        <v>0</v>
      </c>
      <c r="I444" s="69">
        <v>0</v>
      </c>
      <c r="J444" s="77">
        <v>0</v>
      </c>
      <c r="K444" s="77">
        <v>0</v>
      </c>
      <c r="L444" s="68">
        <v>0</v>
      </c>
      <c r="M444" s="70">
        <f t="shared" ref="M444:M445" si="172">J444-H444</f>
        <v>0</v>
      </c>
      <c r="N444" s="68">
        <v>0</v>
      </c>
      <c r="O444" s="70">
        <f t="shared" ref="O444:O446" si="173">K444-H444</f>
        <v>0</v>
      </c>
      <c r="P444" s="281"/>
      <c r="Q444" s="385"/>
    </row>
    <row r="445" spans="1:17" ht="15" hidden="1" customHeight="1" x14ac:dyDescent="0.25">
      <c r="A445" s="222"/>
      <c r="B445" s="342" t="s">
        <v>203</v>
      </c>
      <c r="C445" s="228" t="s">
        <v>19</v>
      </c>
      <c r="D445" s="443" t="s">
        <v>242</v>
      </c>
      <c r="E445" s="446" t="s">
        <v>242</v>
      </c>
      <c r="F445" s="345" t="s">
        <v>283</v>
      </c>
      <c r="G445" s="30" t="s">
        <v>20</v>
      </c>
      <c r="H445" s="79">
        <f t="shared" ref="H445:K445" si="174">H446+H447+H448</f>
        <v>0</v>
      </c>
      <c r="I445" s="60">
        <f t="shared" si="174"/>
        <v>0</v>
      </c>
      <c r="J445" s="80">
        <f t="shared" si="174"/>
        <v>0</v>
      </c>
      <c r="K445" s="80">
        <f t="shared" si="174"/>
        <v>0</v>
      </c>
      <c r="L445" s="59">
        <v>0</v>
      </c>
      <c r="M445" s="61">
        <f t="shared" si="172"/>
        <v>0</v>
      </c>
      <c r="N445" s="59">
        <v>0</v>
      </c>
      <c r="O445" s="61">
        <f t="shared" si="173"/>
        <v>0</v>
      </c>
      <c r="P445" s="279"/>
      <c r="Q445" s="398"/>
    </row>
    <row r="446" spans="1:17" hidden="1" x14ac:dyDescent="0.25">
      <c r="A446" s="223"/>
      <c r="B446" s="343"/>
      <c r="C446" s="229"/>
      <c r="D446" s="444"/>
      <c r="E446" s="447"/>
      <c r="F446" s="346"/>
      <c r="G446" s="160" t="s">
        <v>21</v>
      </c>
      <c r="H446" s="76">
        <v>0</v>
      </c>
      <c r="I446" s="69">
        <v>0</v>
      </c>
      <c r="J446" s="77">
        <v>0</v>
      </c>
      <c r="K446" s="77">
        <v>0</v>
      </c>
      <c r="L446" s="62">
        <v>0</v>
      </c>
      <c r="M446" s="64">
        <v>0</v>
      </c>
      <c r="N446" s="62">
        <v>0</v>
      </c>
      <c r="O446" s="64">
        <f t="shared" si="173"/>
        <v>0</v>
      </c>
      <c r="P446" s="280"/>
      <c r="Q446" s="384"/>
    </row>
    <row r="447" spans="1:17" hidden="1" x14ac:dyDescent="0.25">
      <c r="A447" s="223"/>
      <c r="B447" s="343"/>
      <c r="C447" s="229"/>
      <c r="D447" s="444"/>
      <c r="E447" s="447"/>
      <c r="F447" s="346"/>
      <c r="G447" s="160" t="s">
        <v>22</v>
      </c>
      <c r="H447" s="76">
        <v>0</v>
      </c>
      <c r="I447" s="69">
        <v>0</v>
      </c>
      <c r="J447" s="77">
        <v>0</v>
      </c>
      <c r="K447" s="77">
        <v>0</v>
      </c>
      <c r="L447" s="62">
        <v>0</v>
      </c>
      <c r="M447" s="64">
        <v>0</v>
      </c>
      <c r="N447" s="62">
        <v>0</v>
      </c>
      <c r="O447" s="64">
        <v>0</v>
      </c>
      <c r="P447" s="280"/>
      <c r="Q447" s="384"/>
    </row>
    <row r="448" spans="1:17" hidden="1" x14ac:dyDescent="0.25">
      <c r="A448" s="282"/>
      <c r="B448" s="344"/>
      <c r="C448" s="286"/>
      <c r="D448" s="445"/>
      <c r="E448" s="448"/>
      <c r="F448" s="347"/>
      <c r="G448" s="160" t="s">
        <v>23</v>
      </c>
      <c r="H448" s="76">
        <v>0</v>
      </c>
      <c r="I448" s="69">
        <v>0</v>
      </c>
      <c r="J448" s="77">
        <v>0</v>
      </c>
      <c r="K448" s="77">
        <v>0</v>
      </c>
      <c r="L448" s="68">
        <v>0</v>
      </c>
      <c r="M448" s="70">
        <f t="shared" ref="M448:M449" si="175">J448-H448</f>
        <v>0</v>
      </c>
      <c r="N448" s="68">
        <v>0</v>
      </c>
      <c r="O448" s="70">
        <f t="shared" ref="O448:O450" si="176">K448-H448</f>
        <v>0</v>
      </c>
      <c r="P448" s="281"/>
      <c r="Q448" s="385"/>
    </row>
    <row r="449" spans="1:17" ht="15" hidden="1" customHeight="1" x14ac:dyDescent="0.25">
      <c r="A449" s="222"/>
      <c r="B449" s="342" t="s">
        <v>204</v>
      </c>
      <c r="C449" s="228" t="s">
        <v>19</v>
      </c>
      <c r="D449" s="443" t="s">
        <v>242</v>
      </c>
      <c r="E449" s="446" t="s">
        <v>242</v>
      </c>
      <c r="F449" s="345" t="s">
        <v>278</v>
      </c>
      <c r="G449" s="30" t="s">
        <v>20</v>
      </c>
      <c r="H449" s="79">
        <f t="shared" ref="H449:K449" si="177">H450+H451+H452</f>
        <v>0</v>
      </c>
      <c r="I449" s="60">
        <f t="shared" si="177"/>
        <v>0</v>
      </c>
      <c r="J449" s="80">
        <f t="shared" si="177"/>
        <v>0</v>
      </c>
      <c r="K449" s="80">
        <f t="shared" si="177"/>
        <v>0</v>
      </c>
      <c r="L449" s="59">
        <v>0</v>
      </c>
      <c r="M449" s="61">
        <f t="shared" si="175"/>
        <v>0</v>
      </c>
      <c r="N449" s="59">
        <v>0</v>
      </c>
      <c r="O449" s="61">
        <f t="shared" si="176"/>
        <v>0</v>
      </c>
      <c r="P449" s="279"/>
      <c r="Q449" s="398"/>
    </row>
    <row r="450" spans="1:17" hidden="1" x14ac:dyDescent="0.25">
      <c r="A450" s="223"/>
      <c r="B450" s="343"/>
      <c r="C450" s="229"/>
      <c r="D450" s="444"/>
      <c r="E450" s="447"/>
      <c r="F450" s="346"/>
      <c r="G450" s="160" t="s">
        <v>21</v>
      </c>
      <c r="H450" s="76">
        <v>0</v>
      </c>
      <c r="I450" s="69">
        <v>0</v>
      </c>
      <c r="J450" s="77">
        <v>0</v>
      </c>
      <c r="K450" s="77">
        <v>0</v>
      </c>
      <c r="L450" s="62">
        <v>0</v>
      </c>
      <c r="M450" s="64">
        <v>0</v>
      </c>
      <c r="N450" s="62">
        <v>0</v>
      </c>
      <c r="O450" s="64">
        <f t="shared" si="176"/>
        <v>0</v>
      </c>
      <c r="P450" s="280"/>
      <c r="Q450" s="384"/>
    </row>
    <row r="451" spans="1:17" hidden="1" x14ac:dyDescent="0.25">
      <c r="A451" s="223"/>
      <c r="B451" s="343"/>
      <c r="C451" s="229"/>
      <c r="D451" s="444"/>
      <c r="E451" s="447"/>
      <c r="F451" s="346"/>
      <c r="G451" s="160" t="s">
        <v>22</v>
      </c>
      <c r="H451" s="76">
        <v>0</v>
      </c>
      <c r="I451" s="69">
        <v>0</v>
      </c>
      <c r="J451" s="77">
        <v>0</v>
      </c>
      <c r="K451" s="77">
        <v>0</v>
      </c>
      <c r="L451" s="62">
        <v>0</v>
      </c>
      <c r="M451" s="64">
        <v>0</v>
      </c>
      <c r="N451" s="62">
        <v>0</v>
      </c>
      <c r="O451" s="64">
        <v>0</v>
      </c>
      <c r="P451" s="280"/>
      <c r="Q451" s="384"/>
    </row>
    <row r="452" spans="1:17" hidden="1" x14ac:dyDescent="0.25">
      <c r="A452" s="282"/>
      <c r="B452" s="344"/>
      <c r="C452" s="286"/>
      <c r="D452" s="445"/>
      <c r="E452" s="448"/>
      <c r="F452" s="347"/>
      <c r="G452" s="160" t="s">
        <v>23</v>
      </c>
      <c r="H452" s="76">
        <v>0</v>
      </c>
      <c r="I452" s="69">
        <v>0</v>
      </c>
      <c r="J452" s="77">
        <v>0</v>
      </c>
      <c r="K452" s="77">
        <v>0</v>
      </c>
      <c r="L452" s="68">
        <v>0</v>
      </c>
      <c r="M452" s="70">
        <f t="shared" ref="M452:M453" si="178">J452-H452</f>
        <v>0</v>
      </c>
      <c r="N452" s="68">
        <v>0</v>
      </c>
      <c r="O452" s="70">
        <f t="shared" ref="O452:O454" si="179">K452-H452</f>
        <v>0</v>
      </c>
      <c r="P452" s="281"/>
      <c r="Q452" s="385"/>
    </row>
    <row r="453" spans="1:17" ht="15" hidden="1" customHeight="1" x14ac:dyDescent="0.25">
      <c r="A453" s="222"/>
      <c r="B453" s="342" t="s">
        <v>205</v>
      </c>
      <c r="C453" s="228" t="s">
        <v>19</v>
      </c>
      <c r="D453" s="443" t="s">
        <v>186</v>
      </c>
      <c r="E453" s="446" t="s">
        <v>186</v>
      </c>
      <c r="F453" s="345" t="s">
        <v>145</v>
      </c>
      <c r="G453" s="30" t="s">
        <v>20</v>
      </c>
      <c r="H453" s="79">
        <f t="shared" ref="H453:K453" si="180">H454+H455+H456</f>
        <v>0</v>
      </c>
      <c r="I453" s="60">
        <f t="shared" si="180"/>
        <v>0</v>
      </c>
      <c r="J453" s="80">
        <f t="shared" si="180"/>
        <v>0</v>
      </c>
      <c r="K453" s="80">
        <f t="shared" si="180"/>
        <v>0</v>
      </c>
      <c r="L453" s="59">
        <v>0</v>
      </c>
      <c r="M453" s="61">
        <f t="shared" si="178"/>
        <v>0</v>
      </c>
      <c r="N453" s="59">
        <v>0</v>
      </c>
      <c r="O453" s="61">
        <f t="shared" si="179"/>
        <v>0</v>
      </c>
      <c r="P453" s="279"/>
      <c r="Q453" s="398"/>
    </row>
    <row r="454" spans="1:17" hidden="1" x14ac:dyDescent="0.25">
      <c r="A454" s="223"/>
      <c r="B454" s="343"/>
      <c r="C454" s="229"/>
      <c r="D454" s="444"/>
      <c r="E454" s="447"/>
      <c r="F454" s="346"/>
      <c r="G454" s="160" t="s">
        <v>21</v>
      </c>
      <c r="H454" s="76">
        <v>0</v>
      </c>
      <c r="I454" s="69">
        <v>0</v>
      </c>
      <c r="J454" s="77">
        <v>0</v>
      </c>
      <c r="K454" s="77">
        <v>0</v>
      </c>
      <c r="L454" s="62">
        <v>0</v>
      </c>
      <c r="M454" s="64">
        <v>0</v>
      </c>
      <c r="N454" s="62">
        <v>0</v>
      </c>
      <c r="O454" s="64">
        <f t="shared" si="179"/>
        <v>0</v>
      </c>
      <c r="P454" s="280"/>
      <c r="Q454" s="384"/>
    </row>
    <row r="455" spans="1:17" hidden="1" x14ac:dyDescent="0.25">
      <c r="A455" s="223"/>
      <c r="B455" s="343"/>
      <c r="C455" s="229"/>
      <c r="D455" s="444"/>
      <c r="E455" s="447"/>
      <c r="F455" s="346"/>
      <c r="G455" s="160" t="s">
        <v>22</v>
      </c>
      <c r="H455" s="76">
        <v>0</v>
      </c>
      <c r="I455" s="69">
        <v>0</v>
      </c>
      <c r="J455" s="77">
        <v>0</v>
      </c>
      <c r="K455" s="77">
        <v>0</v>
      </c>
      <c r="L455" s="62">
        <v>0</v>
      </c>
      <c r="M455" s="64">
        <v>0</v>
      </c>
      <c r="N455" s="62">
        <v>0</v>
      </c>
      <c r="O455" s="64">
        <v>0</v>
      </c>
      <c r="P455" s="280"/>
      <c r="Q455" s="384"/>
    </row>
    <row r="456" spans="1:17" hidden="1" x14ac:dyDescent="0.25">
      <c r="A456" s="282"/>
      <c r="B456" s="344"/>
      <c r="C456" s="286"/>
      <c r="D456" s="445"/>
      <c r="E456" s="448"/>
      <c r="F456" s="347"/>
      <c r="G456" s="160" t="s">
        <v>23</v>
      </c>
      <c r="H456" s="76">
        <v>0</v>
      </c>
      <c r="I456" s="69">
        <v>0</v>
      </c>
      <c r="J456" s="77">
        <v>0</v>
      </c>
      <c r="K456" s="77">
        <v>0</v>
      </c>
      <c r="L456" s="68">
        <v>0</v>
      </c>
      <c r="M456" s="70">
        <f t="shared" ref="M456:M457" si="181">J456-H456</f>
        <v>0</v>
      </c>
      <c r="N456" s="68">
        <v>0</v>
      </c>
      <c r="O456" s="70">
        <f t="shared" ref="O456" si="182">K456-H456</f>
        <v>0</v>
      </c>
      <c r="P456" s="281"/>
      <c r="Q456" s="385"/>
    </row>
    <row r="457" spans="1:17" ht="15" hidden="1" customHeight="1" x14ac:dyDescent="0.25">
      <c r="A457" s="222"/>
      <c r="B457" s="342" t="s">
        <v>206</v>
      </c>
      <c r="C457" s="228" t="s">
        <v>19</v>
      </c>
      <c r="D457" s="443" t="s">
        <v>242</v>
      </c>
      <c r="E457" s="446" t="s">
        <v>242</v>
      </c>
      <c r="F457" s="345" t="s">
        <v>278</v>
      </c>
      <c r="G457" s="30" t="s">
        <v>20</v>
      </c>
      <c r="H457" s="79">
        <f t="shared" ref="H457:K457" si="183">H458+H459+H460</f>
        <v>0</v>
      </c>
      <c r="I457" s="60">
        <f t="shared" si="183"/>
        <v>0</v>
      </c>
      <c r="J457" s="80">
        <f t="shared" si="183"/>
        <v>0</v>
      </c>
      <c r="K457" s="80">
        <f t="shared" si="183"/>
        <v>0</v>
      </c>
      <c r="L457" s="59">
        <v>0</v>
      </c>
      <c r="M457" s="61">
        <f t="shared" si="181"/>
        <v>0</v>
      </c>
      <c r="N457" s="59">
        <v>0</v>
      </c>
      <c r="O457" s="61">
        <f t="shared" si="125"/>
        <v>0</v>
      </c>
      <c r="P457" s="279"/>
      <c r="Q457" s="398"/>
    </row>
    <row r="458" spans="1:17" hidden="1" x14ac:dyDescent="0.25">
      <c r="A458" s="223"/>
      <c r="B458" s="343"/>
      <c r="C458" s="229"/>
      <c r="D458" s="444"/>
      <c r="E458" s="447"/>
      <c r="F458" s="346"/>
      <c r="G458" s="160" t="s">
        <v>21</v>
      </c>
      <c r="H458" s="76">
        <v>0</v>
      </c>
      <c r="I458" s="69">
        <v>0</v>
      </c>
      <c r="J458" s="77">
        <v>0</v>
      </c>
      <c r="K458" s="77">
        <v>0</v>
      </c>
      <c r="L458" s="62">
        <v>0</v>
      </c>
      <c r="M458" s="64">
        <v>0</v>
      </c>
      <c r="N458" s="62">
        <v>0</v>
      </c>
      <c r="O458" s="64">
        <f t="shared" si="125"/>
        <v>0</v>
      </c>
      <c r="P458" s="280"/>
      <c r="Q458" s="384"/>
    </row>
    <row r="459" spans="1:17" hidden="1" x14ac:dyDescent="0.25">
      <c r="A459" s="223"/>
      <c r="B459" s="343"/>
      <c r="C459" s="229"/>
      <c r="D459" s="444"/>
      <c r="E459" s="447"/>
      <c r="F459" s="346"/>
      <c r="G459" s="160" t="s">
        <v>22</v>
      </c>
      <c r="H459" s="76">
        <v>0</v>
      </c>
      <c r="I459" s="69">
        <v>0</v>
      </c>
      <c r="J459" s="77">
        <v>0</v>
      </c>
      <c r="K459" s="77">
        <v>0</v>
      </c>
      <c r="L459" s="62">
        <v>0</v>
      </c>
      <c r="M459" s="64">
        <v>0</v>
      </c>
      <c r="N459" s="62">
        <v>0</v>
      </c>
      <c r="O459" s="64">
        <v>0</v>
      </c>
      <c r="P459" s="280"/>
      <c r="Q459" s="384"/>
    </row>
    <row r="460" spans="1:17" hidden="1" x14ac:dyDescent="0.25">
      <c r="A460" s="282"/>
      <c r="B460" s="344"/>
      <c r="C460" s="286"/>
      <c r="D460" s="445"/>
      <c r="E460" s="448"/>
      <c r="F460" s="347"/>
      <c r="G460" s="160" t="s">
        <v>23</v>
      </c>
      <c r="H460" s="76">
        <v>0</v>
      </c>
      <c r="I460" s="69">
        <v>0</v>
      </c>
      <c r="J460" s="77">
        <v>0</v>
      </c>
      <c r="K460" s="77">
        <v>0</v>
      </c>
      <c r="L460" s="68">
        <v>0</v>
      </c>
      <c r="M460" s="70">
        <f t="shared" ref="M460:M461" si="184">J460-H460</f>
        <v>0</v>
      </c>
      <c r="N460" s="68">
        <v>0</v>
      </c>
      <c r="O460" s="70">
        <f t="shared" ref="O460:O462" si="185">K460-H460</f>
        <v>0</v>
      </c>
      <c r="P460" s="281"/>
      <c r="Q460" s="385"/>
    </row>
    <row r="461" spans="1:17" ht="15" hidden="1" customHeight="1" x14ac:dyDescent="0.25">
      <c r="A461" s="222"/>
      <c r="B461" s="342" t="s">
        <v>207</v>
      </c>
      <c r="C461" s="228" t="s">
        <v>19</v>
      </c>
      <c r="D461" s="443" t="s">
        <v>242</v>
      </c>
      <c r="E461" s="446" t="s">
        <v>242</v>
      </c>
      <c r="F461" s="345" t="s">
        <v>284</v>
      </c>
      <c r="G461" s="30" t="s">
        <v>20</v>
      </c>
      <c r="H461" s="79">
        <f t="shared" ref="H461:K461" si="186">H462+H463+H464</f>
        <v>0</v>
      </c>
      <c r="I461" s="60">
        <f t="shared" si="186"/>
        <v>0</v>
      </c>
      <c r="J461" s="80">
        <f t="shared" si="186"/>
        <v>0</v>
      </c>
      <c r="K461" s="80">
        <f t="shared" si="186"/>
        <v>0</v>
      </c>
      <c r="L461" s="59">
        <v>0</v>
      </c>
      <c r="M461" s="61">
        <f t="shared" si="184"/>
        <v>0</v>
      </c>
      <c r="N461" s="59">
        <v>0</v>
      </c>
      <c r="O461" s="61">
        <f t="shared" si="185"/>
        <v>0</v>
      </c>
      <c r="P461" s="279"/>
      <c r="Q461" s="398"/>
    </row>
    <row r="462" spans="1:17" hidden="1" x14ac:dyDescent="0.25">
      <c r="A462" s="223"/>
      <c r="B462" s="343"/>
      <c r="C462" s="229"/>
      <c r="D462" s="444"/>
      <c r="E462" s="447"/>
      <c r="F462" s="346"/>
      <c r="G462" s="160" t="s">
        <v>21</v>
      </c>
      <c r="H462" s="76">
        <v>0</v>
      </c>
      <c r="I462" s="69">
        <v>0</v>
      </c>
      <c r="J462" s="77">
        <v>0</v>
      </c>
      <c r="K462" s="77">
        <v>0</v>
      </c>
      <c r="L462" s="62">
        <v>0</v>
      </c>
      <c r="M462" s="64">
        <v>0</v>
      </c>
      <c r="N462" s="62">
        <v>0</v>
      </c>
      <c r="O462" s="64">
        <f t="shared" si="185"/>
        <v>0</v>
      </c>
      <c r="P462" s="280"/>
      <c r="Q462" s="384"/>
    </row>
    <row r="463" spans="1:17" hidden="1" x14ac:dyDescent="0.25">
      <c r="A463" s="223"/>
      <c r="B463" s="343"/>
      <c r="C463" s="229"/>
      <c r="D463" s="444"/>
      <c r="E463" s="447"/>
      <c r="F463" s="346"/>
      <c r="G463" s="160" t="s">
        <v>22</v>
      </c>
      <c r="H463" s="76">
        <v>0</v>
      </c>
      <c r="I463" s="69">
        <v>0</v>
      </c>
      <c r="J463" s="77">
        <v>0</v>
      </c>
      <c r="K463" s="77">
        <v>0</v>
      </c>
      <c r="L463" s="62">
        <v>0</v>
      </c>
      <c r="M463" s="64">
        <v>0</v>
      </c>
      <c r="N463" s="62">
        <v>0</v>
      </c>
      <c r="O463" s="64">
        <v>0</v>
      </c>
      <c r="P463" s="280"/>
      <c r="Q463" s="384"/>
    </row>
    <row r="464" spans="1:17" hidden="1" x14ac:dyDescent="0.25">
      <c r="A464" s="282"/>
      <c r="B464" s="344"/>
      <c r="C464" s="286"/>
      <c r="D464" s="445"/>
      <c r="E464" s="448"/>
      <c r="F464" s="347"/>
      <c r="G464" s="160" t="s">
        <v>23</v>
      </c>
      <c r="H464" s="76">
        <v>0</v>
      </c>
      <c r="I464" s="69">
        <v>0</v>
      </c>
      <c r="J464" s="77">
        <v>0</v>
      </c>
      <c r="K464" s="77">
        <v>0</v>
      </c>
      <c r="L464" s="68">
        <v>0</v>
      </c>
      <c r="M464" s="70">
        <f t="shared" ref="M464:M465" si="187">J464-H464</f>
        <v>0</v>
      </c>
      <c r="N464" s="68">
        <v>0</v>
      </c>
      <c r="O464" s="70">
        <f t="shared" ref="O464:O466" si="188">K464-H464</f>
        <v>0</v>
      </c>
      <c r="P464" s="281"/>
      <c r="Q464" s="385"/>
    </row>
    <row r="465" spans="1:17" hidden="1" x14ac:dyDescent="0.25">
      <c r="A465" s="222"/>
      <c r="B465" s="342" t="s">
        <v>208</v>
      </c>
      <c r="C465" s="228" t="s">
        <v>19</v>
      </c>
      <c r="D465" s="443" t="s">
        <v>242</v>
      </c>
      <c r="E465" s="446" t="s">
        <v>242</v>
      </c>
      <c r="F465" s="345" t="s">
        <v>285</v>
      </c>
      <c r="G465" s="30" t="s">
        <v>20</v>
      </c>
      <c r="H465" s="79">
        <f t="shared" ref="H465:K465" si="189">H466+H467+H468</f>
        <v>0</v>
      </c>
      <c r="I465" s="60">
        <f t="shared" si="189"/>
        <v>0</v>
      </c>
      <c r="J465" s="80">
        <f t="shared" si="189"/>
        <v>0</v>
      </c>
      <c r="K465" s="80">
        <f t="shared" si="189"/>
        <v>0</v>
      </c>
      <c r="L465" s="59">
        <v>0</v>
      </c>
      <c r="M465" s="61">
        <f t="shared" si="187"/>
        <v>0</v>
      </c>
      <c r="N465" s="59">
        <v>0</v>
      </c>
      <c r="O465" s="61">
        <f t="shared" si="188"/>
        <v>0</v>
      </c>
      <c r="P465" s="279"/>
      <c r="Q465" s="398"/>
    </row>
    <row r="466" spans="1:17" ht="17.25" hidden="1" customHeight="1" x14ac:dyDescent="0.25">
      <c r="A466" s="223"/>
      <c r="B466" s="343"/>
      <c r="C466" s="229"/>
      <c r="D466" s="444"/>
      <c r="E466" s="447"/>
      <c r="F466" s="346"/>
      <c r="G466" s="160" t="s">
        <v>21</v>
      </c>
      <c r="H466" s="76">
        <v>0</v>
      </c>
      <c r="I466" s="69">
        <v>0</v>
      </c>
      <c r="J466" s="77">
        <v>0</v>
      </c>
      <c r="K466" s="77">
        <v>0</v>
      </c>
      <c r="L466" s="62">
        <v>0</v>
      </c>
      <c r="M466" s="64">
        <v>0</v>
      </c>
      <c r="N466" s="62">
        <v>0</v>
      </c>
      <c r="O466" s="64">
        <f t="shared" si="188"/>
        <v>0</v>
      </c>
      <c r="P466" s="280"/>
      <c r="Q466" s="384"/>
    </row>
    <row r="467" spans="1:17" ht="17.25" hidden="1" customHeight="1" x14ac:dyDescent="0.25">
      <c r="A467" s="223"/>
      <c r="B467" s="343"/>
      <c r="C467" s="229"/>
      <c r="D467" s="444"/>
      <c r="E467" s="447"/>
      <c r="F467" s="346"/>
      <c r="G467" s="160" t="s">
        <v>22</v>
      </c>
      <c r="H467" s="76">
        <v>0</v>
      </c>
      <c r="I467" s="69">
        <v>0</v>
      </c>
      <c r="J467" s="77">
        <v>0</v>
      </c>
      <c r="K467" s="77">
        <v>0</v>
      </c>
      <c r="L467" s="62">
        <v>0</v>
      </c>
      <c r="M467" s="64">
        <v>0</v>
      </c>
      <c r="N467" s="62">
        <v>0</v>
      </c>
      <c r="O467" s="64">
        <v>0</v>
      </c>
      <c r="P467" s="280"/>
      <c r="Q467" s="384"/>
    </row>
    <row r="468" spans="1:17" ht="17.25" hidden="1" customHeight="1" x14ac:dyDescent="0.25">
      <c r="A468" s="282"/>
      <c r="B468" s="344"/>
      <c r="C468" s="286"/>
      <c r="D468" s="445"/>
      <c r="E468" s="448"/>
      <c r="F468" s="347"/>
      <c r="G468" s="160" t="s">
        <v>23</v>
      </c>
      <c r="H468" s="76">
        <v>0</v>
      </c>
      <c r="I468" s="69">
        <v>0</v>
      </c>
      <c r="J468" s="77">
        <v>0</v>
      </c>
      <c r="K468" s="77">
        <v>0</v>
      </c>
      <c r="L468" s="68">
        <v>0</v>
      </c>
      <c r="M468" s="70">
        <f t="shared" ref="M468:M469" si="190">J468-H468</f>
        <v>0</v>
      </c>
      <c r="N468" s="68">
        <v>0</v>
      </c>
      <c r="O468" s="70">
        <f t="shared" ref="O468:O470" si="191">K468-H468</f>
        <v>0</v>
      </c>
      <c r="P468" s="281"/>
      <c r="Q468" s="385"/>
    </row>
    <row r="469" spans="1:17" hidden="1" x14ac:dyDescent="0.25">
      <c r="A469" s="222"/>
      <c r="B469" s="342" t="s">
        <v>227</v>
      </c>
      <c r="C469" s="228" t="s">
        <v>19</v>
      </c>
      <c r="D469" s="443" t="s">
        <v>242</v>
      </c>
      <c r="E469" s="446" t="s">
        <v>242</v>
      </c>
      <c r="F469" s="345" t="s">
        <v>285</v>
      </c>
      <c r="G469" s="30" t="s">
        <v>20</v>
      </c>
      <c r="H469" s="79">
        <f t="shared" ref="H469:K469" si="192">H470+H471+H472</f>
        <v>0</v>
      </c>
      <c r="I469" s="60">
        <f t="shared" si="192"/>
        <v>0</v>
      </c>
      <c r="J469" s="80">
        <f t="shared" si="192"/>
        <v>0</v>
      </c>
      <c r="K469" s="80">
        <f t="shared" si="192"/>
        <v>0</v>
      </c>
      <c r="L469" s="59">
        <v>0</v>
      </c>
      <c r="M469" s="61">
        <f t="shared" si="190"/>
        <v>0</v>
      </c>
      <c r="N469" s="59">
        <v>0</v>
      </c>
      <c r="O469" s="61">
        <f t="shared" si="191"/>
        <v>0</v>
      </c>
      <c r="P469" s="279"/>
      <c r="Q469" s="398"/>
    </row>
    <row r="470" spans="1:17" hidden="1" x14ac:dyDescent="0.25">
      <c r="A470" s="223"/>
      <c r="B470" s="343"/>
      <c r="C470" s="229"/>
      <c r="D470" s="444"/>
      <c r="E470" s="447"/>
      <c r="F470" s="346"/>
      <c r="G470" s="160" t="s">
        <v>21</v>
      </c>
      <c r="H470" s="76">
        <v>0</v>
      </c>
      <c r="I470" s="69">
        <v>0</v>
      </c>
      <c r="J470" s="77">
        <v>0</v>
      </c>
      <c r="K470" s="77">
        <v>0</v>
      </c>
      <c r="L470" s="62">
        <v>0</v>
      </c>
      <c r="M470" s="64">
        <v>0</v>
      </c>
      <c r="N470" s="62">
        <v>0</v>
      </c>
      <c r="O470" s="64">
        <f t="shared" si="191"/>
        <v>0</v>
      </c>
      <c r="P470" s="280"/>
      <c r="Q470" s="384"/>
    </row>
    <row r="471" spans="1:17" hidden="1" x14ac:dyDescent="0.25">
      <c r="A471" s="223"/>
      <c r="B471" s="343"/>
      <c r="C471" s="229"/>
      <c r="D471" s="444"/>
      <c r="E471" s="447"/>
      <c r="F471" s="346"/>
      <c r="G471" s="160" t="s">
        <v>22</v>
      </c>
      <c r="H471" s="76">
        <v>0</v>
      </c>
      <c r="I471" s="69">
        <v>0</v>
      </c>
      <c r="J471" s="77">
        <v>0</v>
      </c>
      <c r="K471" s="77">
        <v>0</v>
      </c>
      <c r="L471" s="62">
        <v>0</v>
      </c>
      <c r="M471" s="64">
        <v>0</v>
      </c>
      <c r="N471" s="62">
        <v>0</v>
      </c>
      <c r="O471" s="64">
        <v>0</v>
      </c>
      <c r="P471" s="280"/>
      <c r="Q471" s="384"/>
    </row>
    <row r="472" spans="1:17" hidden="1" x14ac:dyDescent="0.25">
      <c r="A472" s="282"/>
      <c r="B472" s="344"/>
      <c r="C472" s="286"/>
      <c r="D472" s="445"/>
      <c r="E472" s="448"/>
      <c r="F472" s="347"/>
      <c r="G472" s="160" t="s">
        <v>23</v>
      </c>
      <c r="H472" s="76">
        <v>0</v>
      </c>
      <c r="I472" s="69">
        <v>0</v>
      </c>
      <c r="J472" s="77">
        <v>0</v>
      </c>
      <c r="K472" s="77">
        <v>0</v>
      </c>
      <c r="L472" s="68">
        <v>0</v>
      </c>
      <c r="M472" s="70">
        <f t="shared" ref="M472:M473" si="193">J472-H472</f>
        <v>0</v>
      </c>
      <c r="N472" s="68">
        <v>0</v>
      </c>
      <c r="O472" s="70">
        <f t="shared" ref="O472:O474" si="194">K472-H472</f>
        <v>0</v>
      </c>
      <c r="P472" s="281"/>
      <c r="Q472" s="385"/>
    </row>
    <row r="473" spans="1:17" hidden="1" x14ac:dyDescent="0.25">
      <c r="A473" s="222"/>
      <c r="B473" s="342" t="s">
        <v>228</v>
      </c>
      <c r="C473" s="228" t="s">
        <v>19</v>
      </c>
      <c r="D473" s="443" t="s">
        <v>242</v>
      </c>
      <c r="E473" s="446" t="s">
        <v>242</v>
      </c>
      <c r="F473" s="345" t="s">
        <v>286</v>
      </c>
      <c r="G473" s="30" t="s">
        <v>20</v>
      </c>
      <c r="H473" s="79">
        <f t="shared" ref="H473:K473" si="195">H474+H475+H476</f>
        <v>0</v>
      </c>
      <c r="I473" s="60">
        <f t="shared" si="195"/>
        <v>0</v>
      </c>
      <c r="J473" s="80">
        <f t="shared" si="195"/>
        <v>0</v>
      </c>
      <c r="K473" s="80">
        <f t="shared" si="195"/>
        <v>0</v>
      </c>
      <c r="L473" s="59">
        <v>0</v>
      </c>
      <c r="M473" s="61">
        <f t="shared" si="193"/>
        <v>0</v>
      </c>
      <c r="N473" s="59">
        <v>0</v>
      </c>
      <c r="O473" s="61">
        <f t="shared" si="194"/>
        <v>0</v>
      </c>
      <c r="P473" s="279"/>
      <c r="Q473" s="398"/>
    </row>
    <row r="474" spans="1:17" hidden="1" x14ac:dyDescent="0.25">
      <c r="A474" s="223"/>
      <c r="B474" s="343"/>
      <c r="C474" s="229"/>
      <c r="D474" s="444"/>
      <c r="E474" s="447"/>
      <c r="F474" s="346"/>
      <c r="G474" s="160" t="s">
        <v>21</v>
      </c>
      <c r="H474" s="76">
        <v>0</v>
      </c>
      <c r="I474" s="69">
        <v>0</v>
      </c>
      <c r="J474" s="77">
        <v>0</v>
      </c>
      <c r="K474" s="77">
        <v>0</v>
      </c>
      <c r="L474" s="62">
        <v>0</v>
      </c>
      <c r="M474" s="64">
        <v>0</v>
      </c>
      <c r="N474" s="62">
        <v>0</v>
      </c>
      <c r="O474" s="64">
        <f t="shared" si="194"/>
        <v>0</v>
      </c>
      <c r="P474" s="280"/>
      <c r="Q474" s="384"/>
    </row>
    <row r="475" spans="1:17" hidden="1" x14ac:dyDescent="0.25">
      <c r="A475" s="223"/>
      <c r="B475" s="343"/>
      <c r="C475" s="229"/>
      <c r="D475" s="444"/>
      <c r="E475" s="447"/>
      <c r="F475" s="346"/>
      <c r="G475" s="160" t="s">
        <v>22</v>
      </c>
      <c r="H475" s="76">
        <v>0</v>
      </c>
      <c r="I475" s="69">
        <v>0</v>
      </c>
      <c r="J475" s="77">
        <v>0</v>
      </c>
      <c r="K475" s="77">
        <v>0</v>
      </c>
      <c r="L475" s="62">
        <v>0</v>
      </c>
      <c r="M475" s="64">
        <v>0</v>
      </c>
      <c r="N475" s="62">
        <v>0</v>
      </c>
      <c r="O475" s="64">
        <v>0</v>
      </c>
      <c r="P475" s="280"/>
      <c r="Q475" s="384"/>
    </row>
    <row r="476" spans="1:17" hidden="1" x14ac:dyDescent="0.25">
      <c r="A476" s="282"/>
      <c r="B476" s="344"/>
      <c r="C476" s="286"/>
      <c r="D476" s="445"/>
      <c r="E476" s="448"/>
      <c r="F476" s="347"/>
      <c r="G476" s="160" t="s">
        <v>23</v>
      </c>
      <c r="H476" s="76">
        <v>0</v>
      </c>
      <c r="I476" s="69">
        <v>0</v>
      </c>
      <c r="J476" s="77">
        <v>0</v>
      </c>
      <c r="K476" s="77">
        <v>0</v>
      </c>
      <c r="L476" s="68">
        <v>0</v>
      </c>
      <c r="M476" s="70">
        <f t="shared" ref="M476:M477" si="196">J476-H476</f>
        <v>0</v>
      </c>
      <c r="N476" s="68">
        <v>0</v>
      </c>
      <c r="O476" s="70">
        <f t="shared" ref="O476:O478" si="197">K476-H476</f>
        <v>0</v>
      </c>
      <c r="P476" s="281"/>
      <c r="Q476" s="385"/>
    </row>
    <row r="477" spans="1:17" hidden="1" x14ac:dyDescent="0.25">
      <c r="A477" s="222"/>
      <c r="B477" s="342" t="s">
        <v>287</v>
      </c>
      <c r="C477" s="228" t="s">
        <v>19</v>
      </c>
      <c r="D477" s="443" t="s">
        <v>186</v>
      </c>
      <c r="E477" s="446" t="s">
        <v>186</v>
      </c>
      <c r="F477" s="345" t="s">
        <v>282</v>
      </c>
      <c r="G477" s="30" t="s">
        <v>20</v>
      </c>
      <c r="H477" s="79">
        <f t="shared" ref="H477:K477" si="198">H478+H479+H480</f>
        <v>0</v>
      </c>
      <c r="I477" s="60">
        <f t="shared" si="198"/>
        <v>0</v>
      </c>
      <c r="J477" s="80">
        <f t="shared" si="198"/>
        <v>0</v>
      </c>
      <c r="K477" s="80">
        <f t="shared" si="198"/>
        <v>0</v>
      </c>
      <c r="L477" s="59">
        <v>0</v>
      </c>
      <c r="M477" s="61">
        <f t="shared" si="196"/>
        <v>0</v>
      </c>
      <c r="N477" s="59">
        <v>0</v>
      </c>
      <c r="O477" s="61">
        <f t="shared" si="197"/>
        <v>0</v>
      </c>
      <c r="P477" s="279"/>
      <c r="Q477" s="398"/>
    </row>
    <row r="478" spans="1:17" hidden="1" x14ac:dyDescent="0.25">
      <c r="A478" s="223"/>
      <c r="B478" s="343"/>
      <c r="C478" s="229"/>
      <c r="D478" s="444"/>
      <c r="E478" s="447"/>
      <c r="F478" s="346"/>
      <c r="G478" s="160" t="s">
        <v>21</v>
      </c>
      <c r="H478" s="76">
        <v>0</v>
      </c>
      <c r="I478" s="69">
        <v>0</v>
      </c>
      <c r="J478" s="77">
        <v>0</v>
      </c>
      <c r="K478" s="77">
        <v>0</v>
      </c>
      <c r="L478" s="62">
        <v>0</v>
      </c>
      <c r="M478" s="64">
        <v>0</v>
      </c>
      <c r="N478" s="62">
        <v>0</v>
      </c>
      <c r="O478" s="64">
        <f t="shared" si="197"/>
        <v>0</v>
      </c>
      <c r="P478" s="280"/>
      <c r="Q478" s="384"/>
    </row>
    <row r="479" spans="1:17" hidden="1" x14ac:dyDescent="0.25">
      <c r="A479" s="223"/>
      <c r="B479" s="343"/>
      <c r="C479" s="229"/>
      <c r="D479" s="444"/>
      <c r="E479" s="447"/>
      <c r="F479" s="346"/>
      <c r="G479" s="160" t="s">
        <v>22</v>
      </c>
      <c r="H479" s="76">
        <v>0</v>
      </c>
      <c r="I479" s="69">
        <v>0</v>
      </c>
      <c r="J479" s="77">
        <v>0</v>
      </c>
      <c r="K479" s="77">
        <v>0</v>
      </c>
      <c r="L479" s="62">
        <v>0</v>
      </c>
      <c r="M479" s="64">
        <v>0</v>
      </c>
      <c r="N479" s="62">
        <v>0</v>
      </c>
      <c r="O479" s="64">
        <v>0</v>
      </c>
      <c r="P479" s="280"/>
      <c r="Q479" s="384"/>
    </row>
    <row r="480" spans="1:17" hidden="1" x14ac:dyDescent="0.25">
      <c r="A480" s="282"/>
      <c r="B480" s="344"/>
      <c r="C480" s="286"/>
      <c r="D480" s="445"/>
      <c r="E480" s="448"/>
      <c r="F480" s="347"/>
      <c r="G480" s="160" t="s">
        <v>23</v>
      </c>
      <c r="H480" s="76">
        <v>0</v>
      </c>
      <c r="I480" s="69">
        <v>0</v>
      </c>
      <c r="J480" s="77">
        <v>0</v>
      </c>
      <c r="K480" s="77">
        <v>0</v>
      </c>
      <c r="L480" s="68">
        <v>0</v>
      </c>
      <c r="M480" s="70">
        <f t="shared" ref="M480:M481" si="199">J480-H480</f>
        <v>0</v>
      </c>
      <c r="N480" s="68">
        <v>0</v>
      </c>
      <c r="O480" s="70">
        <f t="shared" ref="O480:O482" si="200">K480-H480</f>
        <v>0</v>
      </c>
      <c r="P480" s="281"/>
      <c r="Q480" s="385"/>
    </row>
    <row r="481" spans="1:17" ht="24.75" hidden="1" customHeight="1" x14ac:dyDescent="0.25">
      <c r="A481" s="222"/>
      <c r="B481" s="342" t="s">
        <v>288</v>
      </c>
      <c r="C481" s="228" t="s">
        <v>19</v>
      </c>
      <c r="D481" s="443" t="s">
        <v>186</v>
      </c>
      <c r="E481" s="446" t="s">
        <v>186</v>
      </c>
      <c r="F481" s="345" t="s">
        <v>282</v>
      </c>
      <c r="G481" s="30" t="s">
        <v>20</v>
      </c>
      <c r="H481" s="79">
        <f t="shared" ref="H481:K481" si="201">H482+H483+H484</f>
        <v>0</v>
      </c>
      <c r="I481" s="60">
        <f t="shared" si="201"/>
        <v>0</v>
      </c>
      <c r="J481" s="80">
        <f t="shared" si="201"/>
        <v>0</v>
      </c>
      <c r="K481" s="80">
        <f t="shared" si="201"/>
        <v>0</v>
      </c>
      <c r="L481" s="59">
        <v>0</v>
      </c>
      <c r="M481" s="61">
        <f t="shared" si="199"/>
        <v>0</v>
      </c>
      <c r="N481" s="59">
        <v>0</v>
      </c>
      <c r="O481" s="61">
        <f t="shared" si="200"/>
        <v>0</v>
      </c>
      <c r="P481" s="279"/>
      <c r="Q481" s="398"/>
    </row>
    <row r="482" spans="1:17" ht="18" hidden="1" customHeight="1" x14ac:dyDescent="0.25">
      <c r="A482" s="223"/>
      <c r="B482" s="343"/>
      <c r="C482" s="229"/>
      <c r="D482" s="444"/>
      <c r="E482" s="447"/>
      <c r="F482" s="346"/>
      <c r="G482" s="160" t="s">
        <v>21</v>
      </c>
      <c r="H482" s="76">
        <v>0</v>
      </c>
      <c r="I482" s="69">
        <v>0</v>
      </c>
      <c r="J482" s="77">
        <v>0</v>
      </c>
      <c r="K482" s="77">
        <v>0</v>
      </c>
      <c r="L482" s="62">
        <v>0</v>
      </c>
      <c r="M482" s="64">
        <v>0</v>
      </c>
      <c r="N482" s="62">
        <v>0</v>
      </c>
      <c r="O482" s="64">
        <f t="shared" si="200"/>
        <v>0</v>
      </c>
      <c r="P482" s="280"/>
      <c r="Q482" s="384"/>
    </row>
    <row r="483" spans="1:17" ht="18" hidden="1" customHeight="1" x14ac:dyDescent="0.25">
      <c r="A483" s="223"/>
      <c r="B483" s="343"/>
      <c r="C483" s="229"/>
      <c r="D483" s="444"/>
      <c r="E483" s="447"/>
      <c r="F483" s="346"/>
      <c r="G483" s="160" t="s">
        <v>22</v>
      </c>
      <c r="H483" s="76">
        <v>0</v>
      </c>
      <c r="I483" s="69">
        <v>0</v>
      </c>
      <c r="J483" s="77">
        <v>0</v>
      </c>
      <c r="K483" s="77">
        <v>0</v>
      </c>
      <c r="L483" s="62">
        <v>0</v>
      </c>
      <c r="M483" s="64">
        <v>0</v>
      </c>
      <c r="N483" s="62">
        <v>0</v>
      </c>
      <c r="O483" s="64">
        <v>0</v>
      </c>
      <c r="P483" s="280"/>
      <c r="Q483" s="384"/>
    </row>
    <row r="484" spans="1:17" ht="18" hidden="1" customHeight="1" x14ac:dyDescent="0.25">
      <c r="A484" s="282"/>
      <c r="B484" s="344"/>
      <c r="C484" s="286"/>
      <c r="D484" s="445"/>
      <c r="E484" s="448"/>
      <c r="F484" s="347"/>
      <c r="G484" s="160" t="s">
        <v>23</v>
      </c>
      <c r="H484" s="76">
        <v>0</v>
      </c>
      <c r="I484" s="69">
        <v>0</v>
      </c>
      <c r="J484" s="77">
        <v>0</v>
      </c>
      <c r="K484" s="77">
        <v>0</v>
      </c>
      <c r="L484" s="68">
        <v>0</v>
      </c>
      <c r="M484" s="70">
        <f t="shared" ref="M484:M485" si="202">J484-H484</f>
        <v>0</v>
      </c>
      <c r="N484" s="68">
        <v>0</v>
      </c>
      <c r="O484" s="70">
        <f t="shared" ref="O484:O486" si="203">K484-H484</f>
        <v>0</v>
      </c>
      <c r="P484" s="281"/>
      <c r="Q484" s="385"/>
    </row>
    <row r="485" spans="1:17" hidden="1" x14ac:dyDescent="0.25">
      <c r="A485" s="222"/>
      <c r="B485" s="342" t="s">
        <v>289</v>
      </c>
      <c r="C485" s="228" t="s">
        <v>19</v>
      </c>
      <c r="D485" s="443" t="s">
        <v>186</v>
      </c>
      <c r="E485" s="446" t="s">
        <v>186</v>
      </c>
      <c r="F485" s="345" t="s">
        <v>282</v>
      </c>
      <c r="G485" s="30" t="s">
        <v>20</v>
      </c>
      <c r="H485" s="79">
        <f t="shared" ref="H485:K485" si="204">H486+H487+H488</f>
        <v>0</v>
      </c>
      <c r="I485" s="60">
        <f t="shared" si="204"/>
        <v>0</v>
      </c>
      <c r="J485" s="80">
        <f t="shared" si="204"/>
        <v>0</v>
      </c>
      <c r="K485" s="80">
        <f t="shared" si="204"/>
        <v>0</v>
      </c>
      <c r="L485" s="59">
        <v>0</v>
      </c>
      <c r="M485" s="61">
        <f t="shared" si="202"/>
        <v>0</v>
      </c>
      <c r="N485" s="59">
        <v>0</v>
      </c>
      <c r="O485" s="61">
        <f t="shared" si="203"/>
        <v>0</v>
      </c>
      <c r="P485" s="279"/>
      <c r="Q485" s="398"/>
    </row>
    <row r="486" spans="1:17" hidden="1" x14ac:dyDescent="0.25">
      <c r="A486" s="223"/>
      <c r="B486" s="343"/>
      <c r="C486" s="229"/>
      <c r="D486" s="444"/>
      <c r="E486" s="447"/>
      <c r="F486" s="346"/>
      <c r="G486" s="160" t="s">
        <v>21</v>
      </c>
      <c r="H486" s="76">
        <v>0</v>
      </c>
      <c r="I486" s="69">
        <v>0</v>
      </c>
      <c r="J486" s="77">
        <v>0</v>
      </c>
      <c r="K486" s="77">
        <v>0</v>
      </c>
      <c r="L486" s="62">
        <v>0</v>
      </c>
      <c r="M486" s="64">
        <v>0</v>
      </c>
      <c r="N486" s="62">
        <v>0</v>
      </c>
      <c r="O486" s="64">
        <f t="shared" si="203"/>
        <v>0</v>
      </c>
      <c r="P486" s="280"/>
      <c r="Q486" s="384"/>
    </row>
    <row r="487" spans="1:17" hidden="1" x14ac:dyDescent="0.25">
      <c r="A487" s="223"/>
      <c r="B487" s="343"/>
      <c r="C487" s="229"/>
      <c r="D487" s="444"/>
      <c r="E487" s="447"/>
      <c r="F487" s="346"/>
      <c r="G487" s="160" t="s">
        <v>22</v>
      </c>
      <c r="H487" s="76">
        <v>0</v>
      </c>
      <c r="I487" s="69">
        <v>0</v>
      </c>
      <c r="J487" s="77">
        <v>0</v>
      </c>
      <c r="K487" s="77">
        <v>0</v>
      </c>
      <c r="L487" s="62">
        <v>0</v>
      </c>
      <c r="M487" s="64">
        <v>0</v>
      </c>
      <c r="N487" s="62">
        <v>0</v>
      </c>
      <c r="O487" s="64">
        <v>0</v>
      </c>
      <c r="P487" s="280"/>
      <c r="Q487" s="384"/>
    </row>
    <row r="488" spans="1:17" hidden="1" x14ac:dyDescent="0.25">
      <c r="A488" s="282"/>
      <c r="B488" s="344"/>
      <c r="C488" s="286"/>
      <c r="D488" s="445"/>
      <c r="E488" s="448"/>
      <c r="F488" s="347"/>
      <c r="G488" s="160" t="s">
        <v>23</v>
      </c>
      <c r="H488" s="76">
        <v>0</v>
      </c>
      <c r="I488" s="69">
        <v>0</v>
      </c>
      <c r="J488" s="77">
        <v>0</v>
      </c>
      <c r="K488" s="77">
        <v>0</v>
      </c>
      <c r="L488" s="68">
        <v>0</v>
      </c>
      <c r="M488" s="70">
        <f t="shared" ref="M488:M489" si="205">J488-H488</f>
        <v>0</v>
      </c>
      <c r="N488" s="68">
        <v>0</v>
      </c>
      <c r="O488" s="70">
        <f t="shared" ref="O488:O490" si="206">K488-H488</f>
        <v>0</v>
      </c>
      <c r="P488" s="281"/>
      <c r="Q488" s="385"/>
    </row>
    <row r="489" spans="1:17" ht="21.75" hidden="1" customHeight="1" x14ac:dyDescent="0.25">
      <c r="A489" s="222"/>
      <c r="B489" s="342" t="s">
        <v>290</v>
      </c>
      <c r="C489" s="228" t="s">
        <v>19</v>
      </c>
      <c r="D489" s="443" t="s">
        <v>186</v>
      </c>
      <c r="E489" s="446" t="s">
        <v>186</v>
      </c>
      <c r="F489" s="345" t="s">
        <v>282</v>
      </c>
      <c r="G489" s="30" t="s">
        <v>20</v>
      </c>
      <c r="H489" s="79">
        <f t="shared" ref="H489:K489" si="207">H490+H491+H492</f>
        <v>0</v>
      </c>
      <c r="I489" s="60">
        <f t="shared" si="207"/>
        <v>0</v>
      </c>
      <c r="J489" s="80">
        <f t="shared" si="207"/>
        <v>0</v>
      </c>
      <c r="K489" s="80">
        <f t="shared" si="207"/>
        <v>0</v>
      </c>
      <c r="L489" s="59">
        <v>0</v>
      </c>
      <c r="M489" s="61">
        <f t="shared" si="205"/>
        <v>0</v>
      </c>
      <c r="N489" s="59">
        <v>0</v>
      </c>
      <c r="O489" s="61">
        <f t="shared" si="206"/>
        <v>0</v>
      </c>
      <c r="P489" s="279"/>
      <c r="Q489" s="398"/>
    </row>
    <row r="490" spans="1:17" hidden="1" x14ac:dyDescent="0.25">
      <c r="A490" s="223"/>
      <c r="B490" s="343"/>
      <c r="C490" s="229"/>
      <c r="D490" s="444"/>
      <c r="E490" s="447"/>
      <c r="F490" s="346"/>
      <c r="G490" s="160" t="s">
        <v>21</v>
      </c>
      <c r="H490" s="76">
        <v>0</v>
      </c>
      <c r="I490" s="69">
        <v>0</v>
      </c>
      <c r="J490" s="77">
        <v>0</v>
      </c>
      <c r="K490" s="77">
        <v>0</v>
      </c>
      <c r="L490" s="62">
        <v>0</v>
      </c>
      <c r="M490" s="64">
        <v>0</v>
      </c>
      <c r="N490" s="62">
        <v>0</v>
      </c>
      <c r="O490" s="64">
        <f t="shared" si="206"/>
        <v>0</v>
      </c>
      <c r="P490" s="280"/>
      <c r="Q490" s="384"/>
    </row>
    <row r="491" spans="1:17" hidden="1" x14ac:dyDescent="0.25">
      <c r="A491" s="223"/>
      <c r="B491" s="343"/>
      <c r="C491" s="229"/>
      <c r="D491" s="444"/>
      <c r="E491" s="447"/>
      <c r="F491" s="346"/>
      <c r="G491" s="160" t="s">
        <v>22</v>
      </c>
      <c r="H491" s="76">
        <v>0</v>
      </c>
      <c r="I491" s="69">
        <v>0</v>
      </c>
      <c r="J491" s="77">
        <v>0</v>
      </c>
      <c r="K491" s="77">
        <v>0</v>
      </c>
      <c r="L491" s="62">
        <v>0</v>
      </c>
      <c r="M491" s="64">
        <v>0</v>
      </c>
      <c r="N491" s="62">
        <v>0</v>
      </c>
      <c r="O491" s="64">
        <v>0</v>
      </c>
      <c r="P491" s="280"/>
      <c r="Q491" s="384"/>
    </row>
    <row r="492" spans="1:17" hidden="1" x14ac:dyDescent="0.25">
      <c r="A492" s="282"/>
      <c r="B492" s="344"/>
      <c r="C492" s="286"/>
      <c r="D492" s="445"/>
      <c r="E492" s="448"/>
      <c r="F492" s="347"/>
      <c r="G492" s="160" t="s">
        <v>23</v>
      </c>
      <c r="H492" s="76">
        <v>0</v>
      </c>
      <c r="I492" s="69">
        <v>0</v>
      </c>
      <c r="J492" s="77">
        <v>0</v>
      </c>
      <c r="K492" s="77">
        <v>0</v>
      </c>
      <c r="L492" s="68">
        <v>0</v>
      </c>
      <c r="M492" s="70">
        <f t="shared" ref="M492:M493" si="208">J492-H492</f>
        <v>0</v>
      </c>
      <c r="N492" s="68">
        <v>0</v>
      </c>
      <c r="O492" s="70">
        <f t="shared" ref="O492:O494" si="209">K492-H492</f>
        <v>0</v>
      </c>
      <c r="P492" s="281"/>
      <c r="Q492" s="385"/>
    </row>
    <row r="493" spans="1:17" hidden="1" x14ac:dyDescent="0.25">
      <c r="A493" s="222"/>
      <c r="B493" s="342" t="s">
        <v>291</v>
      </c>
      <c r="C493" s="228" t="s">
        <v>19</v>
      </c>
      <c r="D493" s="443" t="s">
        <v>219</v>
      </c>
      <c r="E493" s="446" t="s">
        <v>219</v>
      </c>
      <c r="F493" s="291" t="s">
        <v>19</v>
      </c>
      <c r="G493" s="30" t="s">
        <v>20</v>
      </c>
      <c r="H493" s="79">
        <f t="shared" ref="H493:K493" si="210">H494+H495+H496</f>
        <v>0</v>
      </c>
      <c r="I493" s="60">
        <f t="shared" si="210"/>
        <v>0</v>
      </c>
      <c r="J493" s="80">
        <f t="shared" si="210"/>
        <v>0</v>
      </c>
      <c r="K493" s="80">
        <f t="shared" si="210"/>
        <v>0</v>
      </c>
      <c r="L493" s="59">
        <v>0</v>
      </c>
      <c r="M493" s="61">
        <f t="shared" si="208"/>
        <v>0</v>
      </c>
      <c r="N493" s="59">
        <v>0</v>
      </c>
      <c r="O493" s="61">
        <f t="shared" si="209"/>
        <v>0</v>
      </c>
      <c r="P493" s="279"/>
      <c r="Q493" s="398"/>
    </row>
    <row r="494" spans="1:17" hidden="1" x14ac:dyDescent="0.25">
      <c r="A494" s="223"/>
      <c r="B494" s="343"/>
      <c r="C494" s="229"/>
      <c r="D494" s="444"/>
      <c r="E494" s="447"/>
      <c r="F494" s="292"/>
      <c r="G494" s="160" t="s">
        <v>21</v>
      </c>
      <c r="H494" s="76">
        <v>0</v>
      </c>
      <c r="I494" s="69">
        <v>0</v>
      </c>
      <c r="J494" s="77">
        <v>0</v>
      </c>
      <c r="K494" s="77">
        <v>0</v>
      </c>
      <c r="L494" s="62">
        <v>0</v>
      </c>
      <c r="M494" s="64">
        <v>0</v>
      </c>
      <c r="N494" s="62">
        <v>0</v>
      </c>
      <c r="O494" s="64">
        <f t="shared" si="209"/>
        <v>0</v>
      </c>
      <c r="P494" s="280"/>
      <c r="Q494" s="384"/>
    </row>
    <row r="495" spans="1:17" hidden="1" x14ac:dyDescent="0.25">
      <c r="A495" s="223"/>
      <c r="B495" s="343"/>
      <c r="C495" s="229"/>
      <c r="D495" s="444"/>
      <c r="E495" s="447"/>
      <c r="F495" s="292"/>
      <c r="G495" s="160" t="s">
        <v>22</v>
      </c>
      <c r="H495" s="76">
        <v>0</v>
      </c>
      <c r="I495" s="69">
        <v>0</v>
      </c>
      <c r="J495" s="77">
        <v>0</v>
      </c>
      <c r="K495" s="77">
        <v>0</v>
      </c>
      <c r="L495" s="62">
        <v>0</v>
      </c>
      <c r="M495" s="64">
        <v>0</v>
      </c>
      <c r="N495" s="62">
        <v>0</v>
      </c>
      <c r="O495" s="64">
        <v>0</v>
      </c>
      <c r="P495" s="280"/>
      <c r="Q495" s="384"/>
    </row>
    <row r="496" spans="1:17" hidden="1" x14ac:dyDescent="0.25">
      <c r="A496" s="282"/>
      <c r="B496" s="344"/>
      <c r="C496" s="286"/>
      <c r="D496" s="445"/>
      <c r="E496" s="448"/>
      <c r="F496" s="293"/>
      <c r="G496" s="160" t="s">
        <v>23</v>
      </c>
      <c r="H496" s="76">
        <v>0</v>
      </c>
      <c r="I496" s="69">
        <v>0</v>
      </c>
      <c r="J496" s="77">
        <v>0</v>
      </c>
      <c r="K496" s="77">
        <v>0</v>
      </c>
      <c r="L496" s="68">
        <v>0</v>
      </c>
      <c r="M496" s="70">
        <f t="shared" ref="M496:M497" si="211">J496-H496</f>
        <v>0</v>
      </c>
      <c r="N496" s="68">
        <v>0</v>
      </c>
      <c r="O496" s="70">
        <f t="shared" ref="O496:O498" si="212">K496-H496</f>
        <v>0</v>
      </c>
      <c r="P496" s="281"/>
      <c r="Q496" s="385"/>
    </row>
    <row r="497" spans="1:17" hidden="1" x14ac:dyDescent="0.25">
      <c r="A497" s="222"/>
      <c r="B497" s="342" t="s">
        <v>292</v>
      </c>
      <c r="C497" s="228" t="s">
        <v>19</v>
      </c>
      <c r="D497" s="443" t="s">
        <v>186</v>
      </c>
      <c r="E497" s="446" t="s">
        <v>186</v>
      </c>
      <c r="F497" s="345" t="s">
        <v>282</v>
      </c>
      <c r="G497" s="30" t="s">
        <v>20</v>
      </c>
      <c r="H497" s="79">
        <f t="shared" ref="H497:K497" si="213">H498+H499+H500</f>
        <v>0</v>
      </c>
      <c r="I497" s="60">
        <f t="shared" si="213"/>
        <v>0</v>
      </c>
      <c r="J497" s="80">
        <f t="shared" si="213"/>
        <v>0</v>
      </c>
      <c r="K497" s="80">
        <f t="shared" si="213"/>
        <v>0</v>
      </c>
      <c r="L497" s="59">
        <v>0</v>
      </c>
      <c r="M497" s="61">
        <f t="shared" si="211"/>
        <v>0</v>
      </c>
      <c r="N497" s="59">
        <v>0</v>
      </c>
      <c r="O497" s="61">
        <f t="shared" si="212"/>
        <v>0</v>
      </c>
      <c r="P497" s="279"/>
      <c r="Q497" s="398"/>
    </row>
    <row r="498" spans="1:17" hidden="1" x14ac:dyDescent="0.25">
      <c r="A498" s="223"/>
      <c r="B498" s="343"/>
      <c r="C498" s="229"/>
      <c r="D498" s="444"/>
      <c r="E498" s="447"/>
      <c r="F498" s="346"/>
      <c r="G498" s="160" t="s">
        <v>21</v>
      </c>
      <c r="H498" s="76">
        <v>0</v>
      </c>
      <c r="I498" s="69">
        <v>0</v>
      </c>
      <c r="J498" s="77">
        <v>0</v>
      </c>
      <c r="K498" s="77">
        <v>0</v>
      </c>
      <c r="L498" s="62">
        <v>0</v>
      </c>
      <c r="M498" s="64">
        <v>0</v>
      </c>
      <c r="N498" s="62">
        <v>0</v>
      </c>
      <c r="O498" s="64">
        <f t="shared" si="212"/>
        <v>0</v>
      </c>
      <c r="P498" s="280"/>
      <c r="Q498" s="384"/>
    </row>
    <row r="499" spans="1:17" hidden="1" x14ac:dyDescent="0.25">
      <c r="A499" s="223"/>
      <c r="B499" s="343"/>
      <c r="C499" s="229"/>
      <c r="D499" s="444"/>
      <c r="E499" s="447"/>
      <c r="F499" s="346"/>
      <c r="G499" s="160" t="s">
        <v>22</v>
      </c>
      <c r="H499" s="76">
        <v>0</v>
      </c>
      <c r="I499" s="69">
        <v>0</v>
      </c>
      <c r="J499" s="77">
        <v>0</v>
      </c>
      <c r="K499" s="77">
        <v>0</v>
      </c>
      <c r="L499" s="62">
        <v>0</v>
      </c>
      <c r="M499" s="64">
        <v>0</v>
      </c>
      <c r="N499" s="62">
        <v>0</v>
      </c>
      <c r="O499" s="64">
        <v>0</v>
      </c>
      <c r="P499" s="280"/>
      <c r="Q499" s="384"/>
    </row>
    <row r="500" spans="1:17" hidden="1" x14ac:dyDescent="0.25">
      <c r="A500" s="282"/>
      <c r="B500" s="344"/>
      <c r="C500" s="286"/>
      <c r="D500" s="445"/>
      <c r="E500" s="448"/>
      <c r="F500" s="347"/>
      <c r="G500" s="160" t="s">
        <v>23</v>
      </c>
      <c r="H500" s="76">
        <v>0</v>
      </c>
      <c r="I500" s="69">
        <v>0</v>
      </c>
      <c r="J500" s="77">
        <v>0</v>
      </c>
      <c r="K500" s="77">
        <v>0</v>
      </c>
      <c r="L500" s="68">
        <v>0</v>
      </c>
      <c r="M500" s="70">
        <f t="shared" ref="M500:M501" si="214">J500-H500</f>
        <v>0</v>
      </c>
      <c r="N500" s="68">
        <v>0</v>
      </c>
      <c r="O500" s="70">
        <f t="shared" ref="O500:O502" si="215">K500-H500</f>
        <v>0</v>
      </c>
      <c r="P500" s="281"/>
      <c r="Q500" s="385"/>
    </row>
    <row r="501" spans="1:17" hidden="1" x14ac:dyDescent="0.25">
      <c r="A501" s="222"/>
      <c r="B501" s="342" t="s">
        <v>293</v>
      </c>
      <c r="C501" s="228" t="s">
        <v>19</v>
      </c>
      <c r="D501" s="443" t="s">
        <v>186</v>
      </c>
      <c r="E501" s="446" t="s">
        <v>186</v>
      </c>
      <c r="F501" s="345" t="s">
        <v>282</v>
      </c>
      <c r="G501" s="30" t="s">
        <v>20</v>
      </c>
      <c r="H501" s="79">
        <f t="shared" ref="H501:K501" si="216">H502+H503+H504</f>
        <v>0</v>
      </c>
      <c r="I501" s="60">
        <f t="shared" si="216"/>
        <v>0</v>
      </c>
      <c r="J501" s="80">
        <f t="shared" si="216"/>
        <v>0</v>
      </c>
      <c r="K501" s="80">
        <f t="shared" si="216"/>
        <v>0</v>
      </c>
      <c r="L501" s="59">
        <v>0</v>
      </c>
      <c r="M501" s="61">
        <f t="shared" si="214"/>
        <v>0</v>
      </c>
      <c r="N501" s="59">
        <v>0</v>
      </c>
      <c r="O501" s="61">
        <f t="shared" si="215"/>
        <v>0</v>
      </c>
      <c r="P501" s="279"/>
      <c r="Q501" s="398"/>
    </row>
    <row r="502" spans="1:17" hidden="1" x14ac:dyDescent="0.25">
      <c r="A502" s="223"/>
      <c r="B502" s="343"/>
      <c r="C502" s="229"/>
      <c r="D502" s="444"/>
      <c r="E502" s="447"/>
      <c r="F502" s="346"/>
      <c r="G502" s="160" t="s">
        <v>21</v>
      </c>
      <c r="H502" s="76">
        <v>0</v>
      </c>
      <c r="I502" s="69">
        <v>0</v>
      </c>
      <c r="J502" s="77">
        <v>0</v>
      </c>
      <c r="K502" s="77">
        <v>0</v>
      </c>
      <c r="L502" s="62">
        <v>0</v>
      </c>
      <c r="M502" s="64">
        <v>0</v>
      </c>
      <c r="N502" s="62">
        <v>0</v>
      </c>
      <c r="O502" s="64">
        <f t="shared" si="215"/>
        <v>0</v>
      </c>
      <c r="P502" s="280"/>
      <c r="Q502" s="384"/>
    </row>
    <row r="503" spans="1:17" hidden="1" x14ac:dyDescent="0.25">
      <c r="A503" s="223"/>
      <c r="B503" s="343"/>
      <c r="C503" s="229"/>
      <c r="D503" s="444"/>
      <c r="E503" s="447"/>
      <c r="F503" s="346"/>
      <c r="G503" s="160" t="s">
        <v>22</v>
      </c>
      <c r="H503" s="76">
        <v>0</v>
      </c>
      <c r="I503" s="69">
        <v>0</v>
      </c>
      <c r="J503" s="77">
        <v>0</v>
      </c>
      <c r="K503" s="77">
        <v>0</v>
      </c>
      <c r="L503" s="62">
        <v>0</v>
      </c>
      <c r="M503" s="64">
        <v>0</v>
      </c>
      <c r="N503" s="62">
        <v>0</v>
      </c>
      <c r="O503" s="64">
        <v>0</v>
      </c>
      <c r="P503" s="280"/>
      <c r="Q503" s="384"/>
    </row>
    <row r="504" spans="1:17" hidden="1" x14ac:dyDescent="0.25">
      <c r="A504" s="282"/>
      <c r="B504" s="344"/>
      <c r="C504" s="286"/>
      <c r="D504" s="445"/>
      <c r="E504" s="448"/>
      <c r="F504" s="347"/>
      <c r="G504" s="160" t="s">
        <v>23</v>
      </c>
      <c r="H504" s="76">
        <v>0</v>
      </c>
      <c r="I504" s="69">
        <v>0</v>
      </c>
      <c r="J504" s="77">
        <v>0</v>
      </c>
      <c r="K504" s="77">
        <v>0</v>
      </c>
      <c r="L504" s="68">
        <v>0</v>
      </c>
      <c r="M504" s="70">
        <f t="shared" ref="M504:M505" si="217">J504-H504</f>
        <v>0</v>
      </c>
      <c r="N504" s="68">
        <v>0</v>
      </c>
      <c r="O504" s="70">
        <f t="shared" ref="O504:O506" si="218">K504-H504</f>
        <v>0</v>
      </c>
      <c r="P504" s="281"/>
      <c r="Q504" s="385"/>
    </row>
    <row r="505" spans="1:17" hidden="1" x14ac:dyDescent="0.25">
      <c r="A505" s="222"/>
      <c r="B505" s="342" t="s">
        <v>294</v>
      </c>
      <c r="C505" s="228" t="s">
        <v>19</v>
      </c>
      <c r="D505" s="443" t="s">
        <v>186</v>
      </c>
      <c r="E505" s="446" t="s">
        <v>186</v>
      </c>
      <c r="F505" s="345" t="s">
        <v>282</v>
      </c>
      <c r="G505" s="30" t="s">
        <v>20</v>
      </c>
      <c r="H505" s="79">
        <f t="shared" ref="H505:K505" si="219">H506+H507+H508</f>
        <v>0</v>
      </c>
      <c r="I505" s="60">
        <f t="shared" si="219"/>
        <v>0</v>
      </c>
      <c r="J505" s="80">
        <f t="shared" si="219"/>
        <v>0</v>
      </c>
      <c r="K505" s="80">
        <f t="shared" si="219"/>
        <v>0</v>
      </c>
      <c r="L505" s="59">
        <v>0</v>
      </c>
      <c r="M505" s="61">
        <f t="shared" si="217"/>
        <v>0</v>
      </c>
      <c r="N505" s="59">
        <v>0</v>
      </c>
      <c r="O505" s="61">
        <f t="shared" si="218"/>
        <v>0</v>
      </c>
      <c r="P505" s="279"/>
      <c r="Q505" s="398"/>
    </row>
    <row r="506" spans="1:17" hidden="1" x14ac:dyDescent="0.25">
      <c r="A506" s="223"/>
      <c r="B506" s="343"/>
      <c r="C506" s="229"/>
      <c r="D506" s="444"/>
      <c r="E506" s="447"/>
      <c r="F506" s="346"/>
      <c r="G506" s="160" t="s">
        <v>21</v>
      </c>
      <c r="H506" s="76">
        <v>0</v>
      </c>
      <c r="I506" s="69">
        <v>0</v>
      </c>
      <c r="J506" s="77">
        <v>0</v>
      </c>
      <c r="K506" s="77">
        <v>0</v>
      </c>
      <c r="L506" s="62">
        <v>0</v>
      </c>
      <c r="M506" s="64">
        <v>0</v>
      </c>
      <c r="N506" s="62">
        <v>0</v>
      </c>
      <c r="O506" s="64">
        <f t="shared" si="218"/>
        <v>0</v>
      </c>
      <c r="P506" s="280"/>
      <c r="Q506" s="384"/>
    </row>
    <row r="507" spans="1:17" hidden="1" x14ac:dyDescent="0.25">
      <c r="A507" s="223"/>
      <c r="B507" s="343"/>
      <c r="C507" s="229"/>
      <c r="D507" s="444"/>
      <c r="E507" s="447"/>
      <c r="F507" s="346"/>
      <c r="G507" s="160" t="s">
        <v>22</v>
      </c>
      <c r="H507" s="76">
        <v>0</v>
      </c>
      <c r="I507" s="69">
        <v>0</v>
      </c>
      <c r="J507" s="77">
        <v>0</v>
      </c>
      <c r="K507" s="77">
        <v>0</v>
      </c>
      <c r="L507" s="62">
        <v>0</v>
      </c>
      <c r="M507" s="64">
        <v>0</v>
      </c>
      <c r="N507" s="62">
        <v>0</v>
      </c>
      <c r="O507" s="64">
        <v>0</v>
      </c>
      <c r="P507" s="280"/>
      <c r="Q507" s="384"/>
    </row>
    <row r="508" spans="1:17" hidden="1" x14ac:dyDescent="0.25">
      <c r="A508" s="282"/>
      <c r="B508" s="344"/>
      <c r="C508" s="286"/>
      <c r="D508" s="445"/>
      <c r="E508" s="448"/>
      <c r="F508" s="347"/>
      <c r="G508" s="160" t="s">
        <v>23</v>
      </c>
      <c r="H508" s="76">
        <v>0</v>
      </c>
      <c r="I508" s="69">
        <v>0</v>
      </c>
      <c r="J508" s="77">
        <v>0</v>
      </c>
      <c r="K508" s="77">
        <v>0</v>
      </c>
      <c r="L508" s="68">
        <v>0</v>
      </c>
      <c r="M508" s="70">
        <f t="shared" ref="M508:M509" si="220">J508-H508</f>
        <v>0</v>
      </c>
      <c r="N508" s="68">
        <v>0</v>
      </c>
      <c r="O508" s="70">
        <f t="shared" ref="O508:O510" si="221">K508-H508</f>
        <v>0</v>
      </c>
      <c r="P508" s="281"/>
      <c r="Q508" s="385"/>
    </row>
    <row r="509" spans="1:17" hidden="1" x14ac:dyDescent="0.25">
      <c r="A509" s="222"/>
      <c r="B509" s="342" t="s">
        <v>295</v>
      </c>
      <c r="C509" s="228" t="s">
        <v>19</v>
      </c>
      <c r="D509" s="443" t="s">
        <v>186</v>
      </c>
      <c r="E509" s="446" t="s">
        <v>186</v>
      </c>
      <c r="F509" s="395" t="s">
        <v>278</v>
      </c>
      <c r="G509" s="30" t="s">
        <v>20</v>
      </c>
      <c r="H509" s="79">
        <f t="shared" ref="H509:K509" si="222">H510+H511+H512</f>
        <v>0</v>
      </c>
      <c r="I509" s="60">
        <f t="shared" si="222"/>
        <v>0</v>
      </c>
      <c r="J509" s="80">
        <f t="shared" si="222"/>
        <v>0</v>
      </c>
      <c r="K509" s="80">
        <f t="shared" si="222"/>
        <v>0</v>
      </c>
      <c r="L509" s="59">
        <v>0</v>
      </c>
      <c r="M509" s="61">
        <f t="shared" si="220"/>
        <v>0</v>
      </c>
      <c r="N509" s="59">
        <v>0</v>
      </c>
      <c r="O509" s="61">
        <f t="shared" si="221"/>
        <v>0</v>
      </c>
      <c r="P509" s="279"/>
      <c r="Q509" s="398"/>
    </row>
    <row r="510" spans="1:17" hidden="1" x14ac:dyDescent="0.25">
      <c r="A510" s="223"/>
      <c r="B510" s="343"/>
      <c r="C510" s="229"/>
      <c r="D510" s="444"/>
      <c r="E510" s="447"/>
      <c r="F510" s="396"/>
      <c r="G510" s="160" t="s">
        <v>21</v>
      </c>
      <c r="H510" s="76">
        <v>0</v>
      </c>
      <c r="I510" s="69">
        <v>0</v>
      </c>
      <c r="J510" s="77">
        <v>0</v>
      </c>
      <c r="K510" s="77">
        <v>0</v>
      </c>
      <c r="L510" s="62">
        <v>0</v>
      </c>
      <c r="M510" s="64">
        <v>0</v>
      </c>
      <c r="N510" s="62">
        <v>0</v>
      </c>
      <c r="O510" s="64">
        <f t="shared" si="221"/>
        <v>0</v>
      </c>
      <c r="P510" s="280"/>
      <c r="Q510" s="384"/>
    </row>
    <row r="511" spans="1:17" hidden="1" x14ac:dyDescent="0.25">
      <c r="A511" s="223"/>
      <c r="B511" s="343"/>
      <c r="C511" s="229"/>
      <c r="D511" s="444"/>
      <c r="E511" s="447"/>
      <c r="F511" s="396"/>
      <c r="G511" s="160" t="s">
        <v>22</v>
      </c>
      <c r="H511" s="76">
        <v>0</v>
      </c>
      <c r="I511" s="69">
        <v>0</v>
      </c>
      <c r="J511" s="77">
        <v>0</v>
      </c>
      <c r="K511" s="77">
        <v>0</v>
      </c>
      <c r="L511" s="62">
        <v>0</v>
      </c>
      <c r="M511" s="64">
        <v>0</v>
      </c>
      <c r="N511" s="62">
        <v>0</v>
      </c>
      <c r="O511" s="64">
        <v>0</v>
      </c>
      <c r="P511" s="280"/>
      <c r="Q511" s="384"/>
    </row>
    <row r="512" spans="1:17" hidden="1" x14ac:dyDescent="0.25">
      <c r="A512" s="282"/>
      <c r="B512" s="344"/>
      <c r="C512" s="286"/>
      <c r="D512" s="445"/>
      <c r="E512" s="448"/>
      <c r="F512" s="397"/>
      <c r="G512" s="160" t="s">
        <v>23</v>
      </c>
      <c r="H512" s="76">
        <v>0</v>
      </c>
      <c r="I512" s="69">
        <v>0</v>
      </c>
      <c r="J512" s="77">
        <v>0</v>
      </c>
      <c r="K512" s="77">
        <v>0</v>
      </c>
      <c r="L512" s="68">
        <v>0</v>
      </c>
      <c r="M512" s="70">
        <f t="shared" ref="M512:M513" si="223">J512-H512</f>
        <v>0</v>
      </c>
      <c r="N512" s="68">
        <v>0</v>
      </c>
      <c r="O512" s="70">
        <f t="shared" ref="O512:O514" si="224">K512-H512</f>
        <v>0</v>
      </c>
      <c r="P512" s="281"/>
      <c r="Q512" s="385"/>
    </row>
    <row r="513" spans="1:17" ht="20.25" hidden="1" customHeight="1" x14ac:dyDescent="0.25">
      <c r="A513" s="222"/>
      <c r="B513" s="342" t="s">
        <v>296</v>
      </c>
      <c r="C513" s="228" t="s">
        <v>19</v>
      </c>
      <c r="D513" s="443" t="s">
        <v>186</v>
      </c>
      <c r="E513" s="446" t="s">
        <v>186</v>
      </c>
      <c r="F513" s="395" t="s">
        <v>278</v>
      </c>
      <c r="G513" s="30" t="s">
        <v>20</v>
      </c>
      <c r="H513" s="79">
        <f t="shared" ref="H513:K513" si="225">H514+H515+H516</f>
        <v>0</v>
      </c>
      <c r="I513" s="60">
        <f t="shared" si="225"/>
        <v>0</v>
      </c>
      <c r="J513" s="80">
        <f t="shared" si="225"/>
        <v>0</v>
      </c>
      <c r="K513" s="80">
        <f t="shared" si="225"/>
        <v>0</v>
      </c>
      <c r="L513" s="59">
        <v>0</v>
      </c>
      <c r="M513" s="61">
        <f t="shared" si="223"/>
        <v>0</v>
      </c>
      <c r="N513" s="59">
        <v>0</v>
      </c>
      <c r="O513" s="61">
        <f t="shared" si="224"/>
        <v>0</v>
      </c>
      <c r="P513" s="279"/>
      <c r="Q513" s="398"/>
    </row>
    <row r="514" spans="1:17" ht="17.25" hidden="1" customHeight="1" x14ac:dyDescent="0.25">
      <c r="A514" s="223"/>
      <c r="B514" s="343"/>
      <c r="C514" s="229"/>
      <c r="D514" s="444"/>
      <c r="E514" s="447"/>
      <c r="F514" s="396"/>
      <c r="G514" s="160" t="s">
        <v>21</v>
      </c>
      <c r="H514" s="76">
        <v>0</v>
      </c>
      <c r="I514" s="69">
        <v>0</v>
      </c>
      <c r="J514" s="77">
        <v>0</v>
      </c>
      <c r="K514" s="77">
        <v>0</v>
      </c>
      <c r="L514" s="62">
        <v>0</v>
      </c>
      <c r="M514" s="64">
        <v>0</v>
      </c>
      <c r="N514" s="62">
        <v>0</v>
      </c>
      <c r="O514" s="64">
        <f t="shared" si="224"/>
        <v>0</v>
      </c>
      <c r="P514" s="280"/>
      <c r="Q514" s="384"/>
    </row>
    <row r="515" spans="1:17" ht="17.25" hidden="1" customHeight="1" x14ac:dyDescent="0.25">
      <c r="A515" s="223"/>
      <c r="B515" s="343"/>
      <c r="C515" s="229"/>
      <c r="D515" s="444"/>
      <c r="E515" s="447"/>
      <c r="F515" s="396"/>
      <c r="G515" s="160" t="s">
        <v>22</v>
      </c>
      <c r="H515" s="76">
        <v>0</v>
      </c>
      <c r="I515" s="69">
        <v>0</v>
      </c>
      <c r="J515" s="77">
        <v>0</v>
      </c>
      <c r="K515" s="77">
        <v>0</v>
      </c>
      <c r="L515" s="62">
        <v>0</v>
      </c>
      <c r="M515" s="64">
        <v>0</v>
      </c>
      <c r="N515" s="62">
        <v>0</v>
      </c>
      <c r="O515" s="64">
        <v>0</v>
      </c>
      <c r="P515" s="280"/>
      <c r="Q515" s="384"/>
    </row>
    <row r="516" spans="1:17" ht="17.25" hidden="1" customHeight="1" x14ac:dyDescent="0.25">
      <c r="A516" s="282"/>
      <c r="B516" s="344"/>
      <c r="C516" s="286"/>
      <c r="D516" s="445"/>
      <c r="E516" s="448"/>
      <c r="F516" s="397"/>
      <c r="G516" s="160" t="s">
        <v>23</v>
      </c>
      <c r="H516" s="76">
        <v>0</v>
      </c>
      <c r="I516" s="69">
        <v>0</v>
      </c>
      <c r="J516" s="77">
        <v>0</v>
      </c>
      <c r="K516" s="77">
        <v>0</v>
      </c>
      <c r="L516" s="68">
        <v>0</v>
      </c>
      <c r="M516" s="70">
        <f t="shared" ref="M516:M517" si="226">J516-H516</f>
        <v>0</v>
      </c>
      <c r="N516" s="68">
        <v>0</v>
      </c>
      <c r="O516" s="70">
        <f t="shared" ref="O516:O518" si="227">K516-H516</f>
        <v>0</v>
      </c>
      <c r="P516" s="281"/>
      <c r="Q516" s="385"/>
    </row>
    <row r="517" spans="1:17" ht="24" hidden="1" customHeight="1" x14ac:dyDescent="0.25">
      <c r="A517" s="222"/>
      <c r="B517" s="342" t="s">
        <v>297</v>
      </c>
      <c r="C517" s="228" t="s">
        <v>19</v>
      </c>
      <c r="D517" s="443" t="s">
        <v>186</v>
      </c>
      <c r="E517" s="446" t="s">
        <v>186</v>
      </c>
      <c r="F517" s="395" t="s">
        <v>278</v>
      </c>
      <c r="G517" s="30" t="s">
        <v>20</v>
      </c>
      <c r="H517" s="79">
        <f t="shared" ref="H517:K517" si="228">H518+H519+H520</f>
        <v>0</v>
      </c>
      <c r="I517" s="60">
        <f t="shared" si="228"/>
        <v>0</v>
      </c>
      <c r="J517" s="80">
        <f t="shared" si="228"/>
        <v>0</v>
      </c>
      <c r="K517" s="80">
        <f t="shared" si="228"/>
        <v>0</v>
      </c>
      <c r="L517" s="59">
        <v>0</v>
      </c>
      <c r="M517" s="61">
        <f t="shared" si="226"/>
        <v>0</v>
      </c>
      <c r="N517" s="59">
        <v>0</v>
      </c>
      <c r="O517" s="61">
        <f t="shared" si="227"/>
        <v>0</v>
      </c>
      <c r="P517" s="279"/>
      <c r="Q517" s="398"/>
    </row>
    <row r="518" spans="1:17" ht="17.25" hidden="1" customHeight="1" x14ac:dyDescent="0.25">
      <c r="A518" s="223"/>
      <c r="B518" s="343"/>
      <c r="C518" s="229"/>
      <c r="D518" s="444"/>
      <c r="E518" s="447"/>
      <c r="F518" s="396"/>
      <c r="G518" s="160" t="s">
        <v>21</v>
      </c>
      <c r="H518" s="76">
        <v>0</v>
      </c>
      <c r="I518" s="69">
        <v>0</v>
      </c>
      <c r="J518" s="77">
        <v>0</v>
      </c>
      <c r="K518" s="77">
        <v>0</v>
      </c>
      <c r="L518" s="62">
        <v>0</v>
      </c>
      <c r="M518" s="64">
        <v>0</v>
      </c>
      <c r="N518" s="62">
        <v>0</v>
      </c>
      <c r="O518" s="64">
        <f t="shared" si="227"/>
        <v>0</v>
      </c>
      <c r="P518" s="280"/>
      <c r="Q518" s="384"/>
    </row>
    <row r="519" spans="1:17" ht="17.25" hidden="1" customHeight="1" x14ac:dyDescent="0.25">
      <c r="A519" s="223"/>
      <c r="B519" s="343"/>
      <c r="C519" s="229"/>
      <c r="D519" s="444"/>
      <c r="E519" s="447"/>
      <c r="F519" s="396"/>
      <c r="G519" s="160" t="s">
        <v>22</v>
      </c>
      <c r="H519" s="76">
        <v>0</v>
      </c>
      <c r="I519" s="69">
        <v>0</v>
      </c>
      <c r="J519" s="77">
        <v>0</v>
      </c>
      <c r="K519" s="77">
        <v>0</v>
      </c>
      <c r="L519" s="62">
        <v>0</v>
      </c>
      <c r="M519" s="64">
        <v>0</v>
      </c>
      <c r="N519" s="62">
        <v>0</v>
      </c>
      <c r="O519" s="64">
        <v>0</v>
      </c>
      <c r="P519" s="280"/>
      <c r="Q519" s="384"/>
    </row>
    <row r="520" spans="1:17" ht="17.25" hidden="1" customHeight="1" x14ac:dyDescent="0.25">
      <c r="A520" s="282"/>
      <c r="B520" s="344"/>
      <c r="C520" s="286"/>
      <c r="D520" s="445"/>
      <c r="E520" s="448"/>
      <c r="F520" s="397"/>
      <c r="G520" s="160" t="s">
        <v>23</v>
      </c>
      <c r="H520" s="76">
        <v>0</v>
      </c>
      <c r="I520" s="69">
        <v>0</v>
      </c>
      <c r="J520" s="77">
        <v>0</v>
      </c>
      <c r="K520" s="77">
        <v>0</v>
      </c>
      <c r="L520" s="68">
        <v>0</v>
      </c>
      <c r="M520" s="70">
        <f t="shared" ref="M520:M521" si="229">J520-H520</f>
        <v>0</v>
      </c>
      <c r="N520" s="68">
        <v>0</v>
      </c>
      <c r="O520" s="70">
        <f t="shared" ref="O520:O522" si="230">K520-H520</f>
        <v>0</v>
      </c>
      <c r="P520" s="281"/>
      <c r="Q520" s="385"/>
    </row>
    <row r="521" spans="1:17" ht="22.5" hidden="1" customHeight="1" x14ac:dyDescent="0.25">
      <c r="A521" s="222"/>
      <c r="B521" s="342" t="s">
        <v>298</v>
      </c>
      <c r="C521" s="228" t="s">
        <v>19</v>
      </c>
      <c r="D521" s="443" t="s">
        <v>186</v>
      </c>
      <c r="E521" s="446" t="s">
        <v>186</v>
      </c>
      <c r="F521" s="345" t="s">
        <v>285</v>
      </c>
      <c r="G521" s="30" t="s">
        <v>20</v>
      </c>
      <c r="H521" s="79">
        <f t="shared" ref="H521:K521" si="231">H522+H523+H524</f>
        <v>0</v>
      </c>
      <c r="I521" s="60">
        <f t="shared" si="231"/>
        <v>0</v>
      </c>
      <c r="J521" s="80">
        <f t="shared" si="231"/>
        <v>0</v>
      </c>
      <c r="K521" s="80">
        <f t="shared" si="231"/>
        <v>0</v>
      </c>
      <c r="L521" s="59">
        <v>0</v>
      </c>
      <c r="M521" s="61">
        <f t="shared" si="229"/>
        <v>0</v>
      </c>
      <c r="N521" s="59">
        <v>0</v>
      </c>
      <c r="O521" s="61">
        <f t="shared" si="230"/>
        <v>0</v>
      </c>
      <c r="P521" s="279"/>
      <c r="Q521" s="398"/>
    </row>
    <row r="522" spans="1:17" ht="18" hidden="1" customHeight="1" x14ac:dyDescent="0.25">
      <c r="A522" s="223"/>
      <c r="B522" s="343"/>
      <c r="C522" s="229"/>
      <c r="D522" s="444"/>
      <c r="E522" s="447"/>
      <c r="F522" s="346"/>
      <c r="G522" s="160" t="s">
        <v>21</v>
      </c>
      <c r="H522" s="76">
        <v>0</v>
      </c>
      <c r="I522" s="69">
        <v>0</v>
      </c>
      <c r="J522" s="77">
        <v>0</v>
      </c>
      <c r="K522" s="77">
        <v>0</v>
      </c>
      <c r="L522" s="62">
        <v>0</v>
      </c>
      <c r="M522" s="64">
        <v>0</v>
      </c>
      <c r="N522" s="62">
        <v>0</v>
      </c>
      <c r="O522" s="64">
        <f t="shared" si="230"/>
        <v>0</v>
      </c>
      <c r="P522" s="280"/>
      <c r="Q522" s="384"/>
    </row>
    <row r="523" spans="1:17" ht="18" hidden="1" customHeight="1" x14ac:dyDescent="0.25">
      <c r="A523" s="223"/>
      <c r="B523" s="343"/>
      <c r="C523" s="229"/>
      <c r="D523" s="444"/>
      <c r="E523" s="447"/>
      <c r="F523" s="346"/>
      <c r="G523" s="160" t="s">
        <v>22</v>
      </c>
      <c r="H523" s="76">
        <v>0</v>
      </c>
      <c r="I523" s="69">
        <v>0</v>
      </c>
      <c r="J523" s="77">
        <v>0</v>
      </c>
      <c r="K523" s="77">
        <v>0</v>
      </c>
      <c r="L523" s="62">
        <v>0</v>
      </c>
      <c r="M523" s="64">
        <v>0</v>
      </c>
      <c r="N523" s="62">
        <v>0</v>
      </c>
      <c r="O523" s="64">
        <v>0</v>
      </c>
      <c r="P523" s="280"/>
      <c r="Q523" s="384"/>
    </row>
    <row r="524" spans="1:17" ht="18" hidden="1" customHeight="1" x14ac:dyDescent="0.25">
      <c r="A524" s="282"/>
      <c r="B524" s="344"/>
      <c r="C524" s="286"/>
      <c r="D524" s="445"/>
      <c r="E524" s="448"/>
      <c r="F524" s="347"/>
      <c r="G524" s="160" t="s">
        <v>23</v>
      </c>
      <c r="H524" s="76">
        <v>0</v>
      </c>
      <c r="I524" s="69">
        <v>0</v>
      </c>
      <c r="J524" s="77">
        <v>0</v>
      </c>
      <c r="K524" s="77">
        <v>0</v>
      </c>
      <c r="L524" s="68">
        <v>0</v>
      </c>
      <c r="M524" s="70">
        <f t="shared" ref="M524:M526" si="232">J524-H524</f>
        <v>0</v>
      </c>
      <c r="N524" s="68">
        <v>0</v>
      </c>
      <c r="O524" s="70">
        <f t="shared" ref="O524:O526" si="233">K524-H524</f>
        <v>0</v>
      </c>
      <c r="P524" s="281"/>
      <c r="Q524" s="385"/>
    </row>
    <row r="525" spans="1:17" x14ac:dyDescent="0.25">
      <c r="A525" s="222"/>
      <c r="B525" s="342" t="s">
        <v>409</v>
      </c>
      <c r="C525" s="228" t="s">
        <v>19</v>
      </c>
      <c r="D525" s="231">
        <v>44105</v>
      </c>
      <c r="E525" s="389">
        <v>44378</v>
      </c>
      <c r="F525" s="345" t="s">
        <v>410</v>
      </c>
      <c r="G525" s="30" t="s">
        <v>20</v>
      </c>
      <c r="H525" s="79">
        <f t="shared" ref="H525:K525" si="234">H526+H527+H528</f>
        <v>217.1</v>
      </c>
      <c r="I525" s="60">
        <f t="shared" si="234"/>
        <v>217.1</v>
      </c>
      <c r="J525" s="80">
        <f t="shared" si="234"/>
        <v>217.1</v>
      </c>
      <c r="K525" s="80">
        <f t="shared" si="234"/>
        <v>217.1</v>
      </c>
      <c r="L525" s="59">
        <v>0</v>
      </c>
      <c r="M525" s="61">
        <f t="shared" si="232"/>
        <v>0</v>
      </c>
      <c r="N525" s="59">
        <v>0</v>
      </c>
      <c r="O525" s="61">
        <f t="shared" si="233"/>
        <v>0</v>
      </c>
      <c r="P525" s="279"/>
      <c r="Q525" s="279" t="s">
        <v>417</v>
      </c>
    </row>
    <row r="526" spans="1:17" ht="16.5" customHeight="1" x14ac:dyDescent="0.25">
      <c r="A526" s="223"/>
      <c r="B526" s="343"/>
      <c r="C526" s="229"/>
      <c r="D526" s="232"/>
      <c r="E526" s="390"/>
      <c r="F526" s="346"/>
      <c r="G526" s="160" t="s">
        <v>21</v>
      </c>
      <c r="H526" s="217">
        <v>217.1</v>
      </c>
      <c r="I526" s="172">
        <v>217.1</v>
      </c>
      <c r="J526" s="173">
        <v>217.1</v>
      </c>
      <c r="K526" s="173">
        <v>217.1</v>
      </c>
      <c r="L526" s="54">
        <f t="shared" ref="L526" si="235">J526/H526*100</f>
        <v>100</v>
      </c>
      <c r="M526" s="64">
        <f t="shared" si="232"/>
        <v>0</v>
      </c>
      <c r="N526" s="54">
        <f t="shared" ref="N526" si="236">K526/H526*100</f>
        <v>100</v>
      </c>
      <c r="O526" s="64">
        <f t="shared" si="233"/>
        <v>0</v>
      </c>
      <c r="P526" s="280"/>
      <c r="Q526" s="280"/>
    </row>
    <row r="527" spans="1:17" ht="16.5" customHeight="1" x14ac:dyDescent="0.25">
      <c r="A527" s="223"/>
      <c r="B527" s="343"/>
      <c r="C527" s="229"/>
      <c r="D527" s="232"/>
      <c r="E527" s="390"/>
      <c r="F527" s="346"/>
      <c r="G527" s="160" t="s">
        <v>22</v>
      </c>
      <c r="H527" s="76">
        <v>0</v>
      </c>
      <c r="I527" s="69">
        <v>0</v>
      </c>
      <c r="J527" s="77">
        <v>0</v>
      </c>
      <c r="K527" s="77">
        <v>0</v>
      </c>
      <c r="L527" s="62">
        <v>0</v>
      </c>
      <c r="M527" s="64">
        <v>0</v>
      </c>
      <c r="N527" s="62">
        <v>0</v>
      </c>
      <c r="O527" s="64">
        <v>0</v>
      </c>
      <c r="P527" s="280"/>
      <c r="Q527" s="280"/>
    </row>
    <row r="528" spans="1:17" ht="16.5" customHeight="1" x14ac:dyDescent="0.25">
      <c r="A528" s="282"/>
      <c r="B528" s="344"/>
      <c r="C528" s="286"/>
      <c r="D528" s="288"/>
      <c r="E528" s="391"/>
      <c r="F528" s="347"/>
      <c r="G528" s="160" t="s">
        <v>23</v>
      </c>
      <c r="H528" s="76">
        <v>0</v>
      </c>
      <c r="I528" s="69">
        <v>0</v>
      </c>
      <c r="J528" s="77">
        <v>0</v>
      </c>
      <c r="K528" s="77">
        <v>0</v>
      </c>
      <c r="L528" s="68">
        <v>0</v>
      </c>
      <c r="M528" s="70">
        <f t="shared" ref="M528:M591" si="237">J528-H528</f>
        <v>0</v>
      </c>
      <c r="N528" s="68">
        <v>0</v>
      </c>
      <c r="O528" s="70">
        <f t="shared" ref="O528:O591" si="238">K528-H528</f>
        <v>0</v>
      </c>
      <c r="P528" s="281"/>
      <c r="Q528" s="281"/>
    </row>
    <row r="529" spans="1:17" ht="21.6" customHeight="1" x14ac:dyDescent="0.25">
      <c r="A529" s="222"/>
      <c r="B529" s="386" t="s">
        <v>353</v>
      </c>
      <c r="C529" s="228" t="s">
        <v>19</v>
      </c>
      <c r="D529" s="231">
        <v>44228</v>
      </c>
      <c r="E529" s="389">
        <v>44317</v>
      </c>
      <c r="F529" s="392" t="s">
        <v>355</v>
      </c>
      <c r="G529" s="30" t="s">
        <v>20</v>
      </c>
      <c r="H529" s="46">
        <f t="shared" ref="H529:K529" si="239">H530+H531+H532</f>
        <v>500</v>
      </c>
      <c r="I529" s="25">
        <f t="shared" si="239"/>
        <v>500</v>
      </c>
      <c r="J529" s="2">
        <f t="shared" si="239"/>
        <v>500</v>
      </c>
      <c r="K529" s="2">
        <f t="shared" si="239"/>
        <v>500</v>
      </c>
      <c r="L529" s="53">
        <f t="shared" ref="L529:L531" si="240">J529/H529*100</f>
        <v>100</v>
      </c>
      <c r="M529" s="61">
        <f t="shared" si="237"/>
        <v>0</v>
      </c>
      <c r="N529" s="53">
        <f t="shared" ref="N529:N531" si="241">K529/H529*100</f>
        <v>100</v>
      </c>
      <c r="O529" s="61">
        <f t="shared" si="238"/>
        <v>0</v>
      </c>
      <c r="P529" s="326"/>
      <c r="Q529" s="326" t="s">
        <v>416</v>
      </c>
    </row>
    <row r="530" spans="1:17" ht="20.25" customHeight="1" x14ac:dyDescent="0.25">
      <c r="A530" s="223"/>
      <c r="B530" s="387"/>
      <c r="C530" s="229"/>
      <c r="D530" s="232"/>
      <c r="E530" s="390"/>
      <c r="F530" s="393"/>
      <c r="G530" s="160" t="s">
        <v>21</v>
      </c>
      <c r="H530" s="163">
        <v>500</v>
      </c>
      <c r="I530" s="164">
        <v>500</v>
      </c>
      <c r="J530" s="165">
        <v>500</v>
      </c>
      <c r="K530" s="165">
        <v>500</v>
      </c>
      <c r="L530" s="54">
        <f t="shared" si="240"/>
        <v>100</v>
      </c>
      <c r="M530" s="64">
        <f t="shared" si="237"/>
        <v>0</v>
      </c>
      <c r="N530" s="54">
        <f t="shared" si="241"/>
        <v>100</v>
      </c>
      <c r="O530" s="64">
        <f t="shared" si="238"/>
        <v>0</v>
      </c>
      <c r="P530" s="327"/>
      <c r="Q530" s="327"/>
    </row>
    <row r="531" spans="1:17" ht="20.25" customHeight="1" x14ac:dyDescent="0.25">
      <c r="A531" s="223"/>
      <c r="B531" s="387"/>
      <c r="C531" s="229"/>
      <c r="D531" s="232"/>
      <c r="E531" s="390"/>
      <c r="F531" s="393"/>
      <c r="G531" s="160" t="s">
        <v>22</v>
      </c>
      <c r="H531" s="78">
        <v>0</v>
      </c>
      <c r="I531" s="63">
        <v>0</v>
      </c>
      <c r="J531" s="71">
        <v>0</v>
      </c>
      <c r="K531" s="71">
        <v>0</v>
      </c>
      <c r="L531" s="54" t="e">
        <f t="shared" si="240"/>
        <v>#DIV/0!</v>
      </c>
      <c r="M531" s="64">
        <f t="shared" si="237"/>
        <v>0</v>
      </c>
      <c r="N531" s="54" t="e">
        <f t="shared" si="241"/>
        <v>#DIV/0!</v>
      </c>
      <c r="O531" s="64">
        <f t="shared" si="238"/>
        <v>0</v>
      </c>
      <c r="P531" s="327"/>
      <c r="Q531" s="327"/>
    </row>
    <row r="532" spans="1:17" ht="20.25" customHeight="1" x14ac:dyDescent="0.25">
      <c r="A532" s="282"/>
      <c r="B532" s="388"/>
      <c r="C532" s="286"/>
      <c r="D532" s="288"/>
      <c r="E532" s="391"/>
      <c r="F532" s="394"/>
      <c r="G532" s="160" t="s">
        <v>23</v>
      </c>
      <c r="H532" s="78">
        <v>0</v>
      </c>
      <c r="I532" s="63">
        <v>0</v>
      </c>
      <c r="J532" s="71">
        <v>0</v>
      </c>
      <c r="K532" s="71">
        <v>0</v>
      </c>
      <c r="L532" s="62">
        <v>0</v>
      </c>
      <c r="M532" s="64">
        <f t="shared" si="237"/>
        <v>0</v>
      </c>
      <c r="N532" s="62">
        <v>0</v>
      </c>
      <c r="O532" s="64">
        <f t="shared" si="238"/>
        <v>0</v>
      </c>
      <c r="P532" s="328"/>
      <c r="Q532" s="328"/>
    </row>
    <row r="533" spans="1:17" ht="22.9" customHeight="1" x14ac:dyDescent="0.25">
      <c r="A533" s="222"/>
      <c r="B533" s="386" t="s">
        <v>317</v>
      </c>
      <c r="C533" s="228" t="s">
        <v>19</v>
      </c>
      <c r="D533" s="231">
        <v>44440</v>
      </c>
      <c r="E533" s="389">
        <v>44531</v>
      </c>
      <c r="F533" s="392" t="s">
        <v>354</v>
      </c>
      <c r="G533" s="30" t="s">
        <v>20</v>
      </c>
      <c r="H533" s="46">
        <f t="shared" ref="H533:K533" si="242">H534+H535+H536</f>
        <v>140</v>
      </c>
      <c r="I533" s="25">
        <f t="shared" si="242"/>
        <v>140</v>
      </c>
      <c r="J533" s="2">
        <f t="shared" si="242"/>
        <v>140</v>
      </c>
      <c r="K533" s="2">
        <f t="shared" si="242"/>
        <v>140</v>
      </c>
      <c r="L533" s="53">
        <f t="shared" ref="L533:L535" si="243">J533/H533*100</f>
        <v>100</v>
      </c>
      <c r="M533" s="61">
        <f t="shared" si="237"/>
        <v>0</v>
      </c>
      <c r="N533" s="53">
        <f t="shared" ref="N533:N535" si="244">K533/H533*100</f>
        <v>100</v>
      </c>
      <c r="O533" s="61">
        <f t="shared" si="238"/>
        <v>0</v>
      </c>
      <c r="P533" s="326"/>
      <c r="Q533" s="326"/>
    </row>
    <row r="534" spans="1:17" ht="20.25" customHeight="1" x14ac:dyDescent="0.25">
      <c r="A534" s="223"/>
      <c r="B534" s="387"/>
      <c r="C534" s="229"/>
      <c r="D534" s="232"/>
      <c r="E534" s="390"/>
      <c r="F534" s="393"/>
      <c r="G534" s="160" t="s">
        <v>21</v>
      </c>
      <c r="H534" s="163">
        <v>140</v>
      </c>
      <c r="I534" s="164">
        <v>140</v>
      </c>
      <c r="J534" s="173">
        <v>140</v>
      </c>
      <c r="K534" s="173">
        <v>140</v>
      </c>
      <c r="L534" s="54">
        <f t="shared" si="243"/>
        <v>100</v>
      </c>
      <c r="M534" s="64">
        <f t="shared" si="237"/>
        <v>0</v>
      </c>
      <c r="N534" s="54">
        <f t="shared" si="244"/>
        <v>100</v>
      </c>
      <c r="O534" s="64">
        <f t="shared" si="238"/>
        <v>0</v>
      </c>
      <c r="P534" s="327"/>
      <c r="Q534" s="327"/>
    </row>
    <row r="535" spans="1:17" ht="20.25" customHeight="1" x14ac:dyDescent="0.25">
      <c r="A535" s="223"/>
      <c r="B535" s="387"/>
      <c r="C535" s="229"/>
      <c r="D535" s="232"/>
      <c r="E535" s="390"/>
      <c r="F535" s="393"/>
      <c r="G535" s="160" t="s">
        <v>22</v>
      </c>
      <c r="H535" s="78">
        <v>0</v>
      </c>
      <c r="I535" s="63">
        <v>0</v>
      </c>
      <c r="J535" s="71">
        <v>0</v>
      </c>
      <c r="K535" s="71">
        <v>0</v>
      </c>
      <c r="L535" s="54" t="e">
        <f t="shared" si="243"/>
        <v>#DIV/0!</v>
      </c>
      <c r="M535" s="64">
        <f t="shared" si="237"/>
        <v>0</v>
      </c>
      <c r="N535" s="54" t="e">
        <f t="shared" si="244"/>
        <v>#DIV/0!</v>
      </c>
      <c r="O535" s="64">
        <f t="shared" si="238"/>
        <v>0</v>
      </c>
      <c r="P535" s="327"/>
      <c r="Q535" s="327"/>
    </row>
    <row r="536" spans="1:17" ht="20.25" customHeight="1" x14ac:dyDescent="0.25">
      <c r="A536" s="282"/>
      <c r="B536" s="388"/>
      <c r="C536" s="286"/>
      <c r="D536" s="288"/>
      <c r="E536" s="391"/>
      <c r="F536" s="394"/>
      <c r="G536" s="160" t="s">
        <v>23</v>
      </c>
      <c r="H536" s="78">
        <v>0</v>
      </c>
      <c r="I536" s="63">
        <v>0</v>
      </c>
      <c r="J536" s="71">
        <v>0</v>
      </c>
      <c r="K536" s="71">
        <v>0</v>
      </c>
      <c r="L536" s="62">
        <v>0</v>
      </c>
      <c r="M536" s="64">
        <f t="shared" si="237"/>
        <v>0</v>
      </c>
      <c r="N536" s="62">
        <v>0</v>
      </c>
      <c r="O536" s="64">
        <f t="shared" si="238"/>
        <v>0</v>
      </c>
      <c r="P536" s="328"/>
      <c r="Q536" s="328"/>
    </row>
    <row r="537" spans="1:17" ht="30.6" customHeight="1" x14ac:dyDescent="0.25">
      <c r="A537" s="222"/>
      <c r="B537" s="386" t="s">
        <v>352</v>
      </c>
      <c r="C537" s="228" t="s">
        <v>19</v>
      </c>
      <c r="D537" s="231">
        <v>44228</v>
      </c>
      <c r="E537" s="389">
        <v>44348</v>
      </c>
      <c r="F537" s="392" t="s">
        <v>357</v>
      </c>
      <c r="G537" s="30" t="s">
        <v>20</v>
      </c>
      <c r="H537" s="46">
        <f t="shared" ref="H537:K537" si="245">H538+H539+H540</f>
        <v>273.89999999999998</v>
      </c>
      <c r="I537" s="25">
        <f t="shared" si="245"/>
        <v>273.89999999999998</v>
      </c>
      <c r="J537" s="2">
        <f t="shared" si="245"/>
        <v>273.89999999999998</v>
      </c>
      <c r="K537" s="2">
        <f t="shared" si="245"/>
        <v>273.89999999999998</v>
      </c>
      <c r="L537" s="53">
        <f t="shared" ref="L537:L539" si="246">J537/H537*100</f>
        <v>100</v>
      </c>
      <c r="M537" s="61">
        <f t="shared" si="237"/>
        <v>0</v>
      </c>
      <c r="N537" s="53">
        <f t="shared" ref="N537:N539" si="247">K537/H537*100</f>
        <v>100</v>
      </c>
      <c r="O537" s="61">
        <f t="shared" si="238"/>
        <v>0</v>
      </c>
      <c r="P537" s="326"/>
      <c r="Q537" s="326" t="s">
        <v>422</v>
      </c>
    </row>
    <row r="538" spans="1:17" ht="26.25" customHeight="1" x14ac:dyDescent="0.25">
      <c r="A538" s="223"/>
      <c r="B538" s="387"/>
      <c r="C538" s="229"/>
      <c r="D538" s="232"/>
      <c r="E538" s="390"/>
      <c r="F538" s="393"/>
      <c r="G538" s="160" t="s">
        <v>21</v>
      </c>
      <c r="H538" s="163">
        <v>273.89999999999998</v>
      </c>
      <c r="I538" s="164">
        <v>273.89999999999998</v>
      </c>
      <c r="J538" s="165">
        <v>273.89999999999998</v>
      </c>
      <c r="K538" s="165">
        <v>273.89999999999998</v>
      </c>
      <c r="L538" s="54">
        <f t="shared" si="246"/>
        <v>100</v>
      </c>
      <c r="M538" s="64">
        <f t="shared" si="237"/>
        <v>0</v>
      </c>
      <c r="N538" s="54">
        <f t="shared" si="247"/>
        <v>100</v>
      </c>
      <c r="O538" s="64">
        <f t="shared" si="238"/>
        <v>0</v>
      </c>
      <c r="P538" s="327"/>
      <c r="Q538" s="327"/>
    </row>
    <row r="539" spans="1:17" ht="26.25" customHeight="1" x14ac:dyDescent="0.25">
      <c r="A539" s="223"/>
      <c r="B539" s="387"/>
      <c r="C539" s="229"/>
      <c r="D539" s="232"/>
      <c r="E539" s="390"/>
      <c r="F539" s="393"/>
      <c r="G539" s="160" t="s">
        <v>22</v>
      </c>
      <c r="H539" s="78">
        <v>0</v>
      </c>
      <c r="I539" s="63">
        <v>0</v>
      </c>
      <c r="J539" s="71">
        <v>0</v>
      </c>
      <c r="K539" s="71">
        <v>0</v>
      </c>
      <c r="L539" s="54" t="e">
        <f t="shared" si="246"/>
        <v>#DIV/0!</v>
      </c>
      <c r="M539" s="64">
        <f t="shared" si="237"/>
        <v>0</v>
      </c>
      <c r="N539" s="54" t="e">
        <f t="shared" si="247"/>
        <v>#DIV/0!</v>
      </c>
      <c r="O539" s="64">
        <f t="shared" si="238"/>
        <v>0</v>
      </c>
      <c r="P539" s="327"/>
      <c r="Q539" s="327"/>
    </row>
    <row r="540" spans="1:17" ht="26.25" customHeight="1" x14ac:dyDescent="0.25">
      <c r="A540" s="282"/>
      <c r="B540" s="388"/>
      <c r="C540" s="286"/>
      <c r="D540" s="288"/>
      <c r="E540" s="391"/>
      <c r="F540" s="394"/>
      <c r="G540" s="160" t="s">
        <v>23</v>
      </c>
      <c r="H540" s="78">
        <v>0</v>
      </c>
      <c r="I540" s="63">
        <v>0</v>
      </c>
      <c r="J540" s="71">
        <v>0</v>
      </c>
      <c r="K540" s="71">
        <v>0</v>
      </c>
      <c r="L540" s="62">
        <v>0</v>
      </c>
      <c r="M540" s="64">
        <f t="shared" si="237"/>
        <v>0</v>
      </c>
      <c r="N540" s="62">
        <v>0</v>
      </c>
      <c r="O540" s="64">
        <f t="shared" si="238"/>
        <v>0</v>
      </c>
      <c r="P540" s="328"/>
      <c r="Q540" s="328"/>
    </row>
    <row r="541" spans="1:17" ht="23.25" customHeight="1" x14ac:dyDescent="0.25">
      <c r="A541" s="222"/>
      <c r="B541" s="386" t="s">
        <v>358</v>
      </c>
      <c r="C541" s="228" t="s">
        <v>19</v>
      </c>
      <c r="D541" s="231">
        <v>44256</v>
      </c>
      <c r="E541" s="389">
        <v>44317</v>
      </c>
      <c r="F541" s="392" t="s">
        <v>384</v>
      </c>
      <c r="G541" s="30" t="s">
        <v>20</v>
      </c>
      <c r="H541" s="46">
        <f t="shared" ref="H541:K541" si="248">H542+H543+H544</f>
        <v>522.6</v>
      </c>
      <c r="I541" s="25">
        <f t="shared" si="248"/>
        <v>522.6</v>
      </c>
      <c r="J541" s="2">
        <f t="shared" si="248"/>
        <v>520</v>
      </c>
      <c r="K541" s="2">
        <f t="shared" si="248"/>
        <v>520</v>
      </c>
      <c r="L541" s="53">
        <f t="shared" ref="L541:L542" si="249">J541/H541*100</f>
        <v>99.502487562189046</v>
      </c>
      <c r="M541" s="61">
        <f t="shared" si="237"/>
        <v>-2.6000000000000227</v>
      </c>
      <c r="N541" s="53">
        <f t="shared" ref="N541:N542" si="250">K541/H541*100</f>
        <v>99.502487562189046</v>
      </c>
      <c r="O541" s="61">
        <f t="shared" si="238"/>
        <v>-2.6000000000000227</v>
      </c>
      <c r="P541" s="326"/>
      <c r="Q541" s="326" t="s">
        <v>418</v>
      </c>
    </row>
    <row r="542" spans="1:17" ht="15.75" customHeight="1" x14ac:dyDescent="0.25">
      <c r="A542" s="223"/>
      <c r="B542" s="387"/>
      <c r="C542" s="229"/>
      <c r="D542" s="232"/>
      <c r="E542" s="390"/>
      <c r="F542" s="393"/>
      <c r="G542" s="160" t="s">
        <v>21</v>
      </c>
      <c r="H542" s="163">
        <v>522.6</v>
      </c>
      <c r="I542" s="164">
        <v>522.6</v>
      </c>
      <c r="J542" s="165">
        <v>520</v>
      </c>
      <c r="K542" s="165">
        <v>520</v>
      </c>
      <c r="L542" s="54">
        <f t="shared" si="249"/>
        <v>99.502487562189046</v>
      </c>
      <c r="M542" s="64">
        <f t="shared" si="237"/>
        <v>-2.6000000000000227</v>
      </c>
      <c r="N542" s="54">
        <f t="shared" si="250"/>
        <v>99.502487562189046</v>
      </c>
      <c r="O542" s="64">
        <f t="shared" si="238"/>
        <v>-2.6000000000000227</v>
      </c>
      <c r="P542" s="327"/>
      <c r="Q542" s="327"/>
    </row>
    <row r="543" spans="1:17" ht="15.75" customHeight="1" x14ac:dyDescent="0.25">
      <c r="A543" s="223"/>
      <c r="B543" s="387"/>
      <c r="C543" s="229"/>
      <c r="D543" s="232"/>
      <c r="E543" s="390"/>
      <c r="F543" s="393"/>
      <c r="G543" s="160" t="s">
        <v>22</v>
      </c>
      <c r="H543" s="78">
        <v>0</v>
      </c>
      <c r="I543" s="63">
        <v>0</v>
      </c>
      <c r="J543" s="71">
        <v>0</v>
      </c>
      <c r="K543" s="71">
        <v>0</v>
      </c>
      <c r="L543" s="62">
        <v>0</v>
      </c>
      <c r="M543" s="64">
        <f t="shared" si="237"/>
        <v>0</v>
      </c>
      <c r="N543" s="62">
        <v>0</v>
      </c>
      <c r="O543" s="64">
        <f t="shared" si="238"/>
        <v>0</v>
      </c>
      <c r="P543" s="327"/>
      <c r="Q543" s="327"/>
    </row>
    <row r="544" spans="1:17" ht="15.75" customHeight="1" x14ac:dyDescent="0.25">
      <c r="A544" s="282"/>
      <c r="B544" s="388"/>
      <c r="C544" s="286"/>
      <c r="D544" s="288"/>
      <c r="E544" s="391"/>
      <c r="F544" s="394"/>
      <c r="G544" s="160" t="s">
        <v>23</v>
      </c>
      <c r="H544" s="78">
        <v>0</v>
      </c>
      <c r="I544" s="63">
        <v>0</v>
      </c>
      <c r="J544" s="71">
        <v>0</v>
      </c>
      <c r="K544" s="71">
        <v>0</v>
      </c>
      <c r="L544" s="62">
        <v>0</v>
      </c>
      <c r="M544" s="64">
        <f t="shared" si="237"/>
        <v>0</v>
      </c>
      <c r="N544" s="62">
        <v>0</v>
      </c>
      <c r="O544" s="64">
        <f t="shared" si="238"/>
        <v>0</v>
      </c>
      <c r="P544" s="328"/>
      <c r="Q544" s="328"/>
    </row>
    <row r="545" spans="1:17" ht="33.75" customHeight="1" x14ac:dyDescent="0.25">
      <c r="A545" s="222"/>
      <c r="B545" s="386" t="s">
        <v>359</v>
      </c>
      <c r="C545" s="228" t="s">
        <v>19</v>
      </c>
      <c r="D545" s="231">
        <v>44287</v>
      </c>
      <c r="E545" s="389">
        <v>44378</v>
      </c>
      <c r="F545" s="392" t="s">
        <v>419</v>
      </c>
      <c r="G545" s="30" t="s">
        <v>20</v>
      </c>
      <c r="H545" s="46">
        <f t="shared" ref="H545:K545" si="251">H546+H547+H548</f>
        <v>120</v>
      </c>
      <c r="I545" s="25">
        <f t="shared" si="251"/>
        <v>120</v>
      </c>
      <c r="J545" s="2">
        <f t="shared" si="251"/>
        <v>120</v>
      </c>
      <c r="K545" s="2">
        <f t="shared" si="251"/>
        <v>120</v>
      </c>
      <c r="L545" s="53">
        <f t="shared" ref="L545:L546" si="252">J545/H545*100</f>
        <v>100</v>
      </c>
      <c r="M545" s="61">
        <f t="shared" si="237"/>
        <v>0</v>
      </c>
      <c r="N545" s="53">
        <f t="shared" ref="N545:N546" si="253">K545/H545*100</f>
        <v>100</v>
      </c>
      <c r="O545" s="61">
        <f t="shared" si="238"/>
        <v>0</v>
      </c>
      <c r="P545" s="326"/>
      <c r="Q545" s="326" t="s">
        <v>420</v>
      </c>
    </row>
    <row r="546" spans="1:17" ht="19.5" customHeight="1" x14ac:dyDescent="0.25">
      <c r="A546" s="223"/>
      <c r="B546" s="387"/>
      <c r="C546" s="229"/>
      <c r="D546" s="232"/>
      <c r="E546" s="390"/>
      <c r="F546" s="393"/>
      <c r="G546" s="160" t="s">
        <v>21</v>
      </c>
      <c r="H546" s="163">
        <v>120</v>
      </c>
      <c r="I546" s="164">
        <v>120</v>
      </c>
      <c r="J546" s="165">
        <v>120</v>
      </c>
      <c r="K546" s="165">
        <v>120</v>
      </c>
      <c r="L546" s="54">
        <f t="shared" si="252"/>
        <v>100</v>
      </c>
      <c r="M546" s="64">
        <f t="shared" si="237"/>
        <v>0</v>
      </c>
      <c r="N546" s="54">
        <f t="shared" si="253"/>
        <v>100</v>
      </c>
      <c r="O546" s="64">
        <f t="shared" si="238"/>
        <v>0</v>
      </c>
      <c r="P546" s="327"/>
      <c r="Q546" s="327"/>
    </row>
    <row r="547" spans="1:17" ht="20.25" customHeight="1" x14ac:dyDescent="0.25">
      <c r="A547" s="223"/>
      <c r="B547" s="387"/>
      <c r="C547" s="229"/>
      <c r="D547" s="232"/>
      <c r="E547" s="390"/>
      <c r="F547" s="393"/>
      <c r="G547" s="160" t="s">
        <v>22</v>
      </c>
      <c r="H547" s="78">
        <v>0</v>
      </c>
      <c r="I547" s="63">
        <v>0</v>
      </c>
      <c r="J547" s="71">
        <v>0</v>
      </c>
      <c r="K547" s="71">
        <v>0</v>
      </c>
      <c r="L547" s="62">
        <v>0</v>
      </c>
      <c r="M547" s="64">
        <f t="shared" si="237"/>
        <v>0</v>
      </c>
      <c r="N547" s="62">
        <v>0</v>
      </c>
      <c r="O547" s="64">
        <f t="shared" si="238"/>
        <v>0</v>
      </c>
      <c r="P547" s="327"/>
      <c r="Q547" s="327"/>
    </row>
    <row r="548" spans="1:17" ht="24" customHeight="1" x14ac:dyDescent="0.25">
      <c r="A548" s="282"/>
      <c r="B548" s="388"/>
      <c r="C548" s="286"/>
      <c r="D548" s="288"/>
      <c r="E548" s="391"/>
      <c r="F548" s="394"/>
      <c r="G548" s="160" t="s">
        <v>23</v>
      </c>
      <c r="H548" s="78">
        <v>0</v>
      </c>
      <c r="I548" s="63">
        <v>0</v>
      </c>
      <c r="J548" s="71">
        <v>0</v>
      </c>
      <c r="K548" s="71">
        <v>0</v>
      </c>
      <c r="L548" s="62">
        <v>0</v>
      </c>
      <c r="M548" s="64">
        <f t="shared" si="237"/>
        <v>0</v>
      </c>
      <c r="N548" s="62">
        <v>0</v>
      </c>
      <c r="O548" s="64">
        <f t="shared" si="238"/>
        <v>0</v>
      </c>
      <c r="P548" s="328"/>
      <c r="Q548" s="328"/>
    </row>
    <row r="549" spans="1:17" ht="23.25" customHeight="1" x14ac:dyDescent="0.25">
      <c r="A549" s="222"/>
      <c r="B549" s="386" t="s">
        <v>360</v>
      </c>
      <c r="C549" s="228" t="s">
        <v>19</v>
      </c>
      <c r="D549" s="231">
        <v>44228</v>
      </c>
      <c r="E549" s="389">
        <v>44531</v>
      </c>
      <c r="F549" s="392" t="s">
        <v>385</v>
      </c>
      <c r="G549" s="30" t="s">
        <v>20</v>
      </c>
      <c r="H549" s="46">
        <f t="shared" ref="H549:K549" si="254">H550+H551+H552</f>
        <v>7733.5</v>
      </c>
      <c r="I549" s="25">
        <f t="shared" si="254"/>
        <v>7733.5</v>
      </c>
      <c r="J549" s="2">
        <f t="shared" si="254"/>
        <v>4878.3999999999996</v>
      </c>
      <c r="K549" s="2">
        <f t="shared" si="254"/>
        <v>4878.3999999999996</v>
      </c>
      <c r="L549" s="53">
        <f t="shared" ref="L549:L550" si="255">J549/H549*100</f>
        <v>63.081399107777848</v>
      </c>
      <c r="M549" s="61">
        <f t="shared" si="237"/>
        <v>-2855.1000000000004</v>
      </c>
      <c r="N549" s="53">
        <f t="shared" ref="N549:N550" si="256">K549/H549*100</f>
        <v>63.081399107777848</v>
      </c>
      <c r="O549" s="61">
        <f t="shared" si="238"/>
        <v>-2855.1000000000004</v>
      </c>
      <c r="P549" s="326"/>
      <c r="Q549" s="326" t="s">
        <v>429</v>
      </c>
    </row>
    <row r="550" spans="1:17" ht="24" customHeight="1" x14ac:dyDescent="0.25">
      <c r="A550" s="223"/>
      <c r="B550" s="387"/>
      <c r="C550" s="229"/>
      <c r="D550" s="232"/>
      <c r="E550" s="390"/>
      <c r="F550" s="393"/>
      <c r="G550" s="160" t="s">
        <v>21</v>
      </c>
      <c r="H550" s="163">
        <v>7733.5</v>
      </c>
      <c r="I550" s="164">
        <v>7733.5</v>
      </c>
      <c r="J550" s="165">
        <f>4237.2+356.7+284.5</f>
        <v>4878.3999999999996</v>
      </c>
      <c r="K550" s="165">
        <f>4593.9+284.5</f>
        <v>4878.3999999999996</v>
      </c>
      <c r="L550" s="54">
        <f t="shared" si="255"/>
        <v>63.081399107777848</v>
      </c>
      <c r="M550" s="64">
        <f t="shared" si="237"/>
        <v>-2855.1000000000004</v>
      </c>
      <c r="N550" s="54">
        <f t="shared" si="256"/>
        <v>63.081399107777848</v>
      </c>
      <c r="O550" s="64">
        <f t="shared" si="238"/>
        <v>-2855.1000000000004</v>
      </c>
      <c r="P550" s="327"/>
      <c r="Q550" s="327"/>
    </row>
    <row r="551" spans="1:17" ht="22.5" customHeight="1" x14ac:dyDescent="0.25">
      <c r="A551" s="223"/>
      <c r="B551" s="387"/>
      <c r="C551" s="229"/>
      <c r="D551" s="232"/>
      <c r="E551" s="390"/>
      <c r="F551" s="393"/>
      <c r="G551" s="160" t="s">
        <v>22</v>
      </c>
      <c r="H551" s="78">
        <v>0</v>
      </c>
      <c r="I551" s="63">
        <v>0</v>
      </c>
      <c r="J551" s="71">
        <v>0</v>
      </c>
      <c r="K551" s="71">
        <v>0</v>
      </c>
      <c r="L551" s="62">
        <v>0</v>
      </c>
      <c r="M551" s="64">
        <f t="shared" si="237"/>
        <v>0</v>
      </c>
      <c r="N551" s="62">
        <v>0</v>
      </c>
      <c r="O551" s="64">
        <f t="shared" si="238"/>
        <v>0</v>
      </c>
      <c r="P551" s="327"/>
      <c r="Q551" s="327"/>
    </row>
    <row r="552" spans="1:17" ht="28.5" customHeight="1" x14ac:dyDescent="0.25">
      <c r="A552" s="282"/>
      <c r="B552" s="388"/>
      <c r="C552" s="286"/>
      <c r="D552" s="288"/>
      <c r="E552" s="391"/>
      <c r="F552" s="394"/>
      <c r="G552" s="160" t="s">
        <v>23</v>
      </c>
      <c r="H552" s="78">
        <v>0</v>
      </c>
      <c r="I552" s="63">
        <v>0</v>
      </c>
      <c r="J552" s="71">
        <v>0</v>
      </c>
      <c r="K552" s="71">
        <v>0</v>
      </c>
      <c r="L552" s="62">
        <v>0</v>
      </c>
      <c r="M552" s="64">
        <f t="shared" si="237"/>
        <v>0</v>
      </c>
      <c r="N552" s="62">
        <v>0</v>
      </c>
      <c r="O552" s="64">
        <f t="shared" si="238"/>
        <v>0</v>
      </c>
      <c r="P552" s="328"/>
      <c r="Q552" s="328"/>
    </row>
    <row r="553" spans="1:17" ht="21" hidden="1" customHeight="1" x14ac:dyDescent="0.25">
      <c r="A553" s="222"/>
      <c r="B553" s="386" t="s">
        <v>299</v>
      </c>
      <c r="C553" s="228" t="s">
        <v>19</v>
      </c>
      <c r="D553" s="443">
        <v>43891</v>
      </c>
      <c r="E553" s="446">
        <v>43951</v>
      </c>
      <c r="F553" s="392" t="s">
        <v>300</v>
      </c>
      <c r="G553" s="30" t="s">
        <v>20</v>
      </c>
      <c r="H553" s="46">
        <f t="shared" ref="H553:K553" si="257">H554+H555+H556</f>
        <v>0</v>
      </c>
      <c r="I553" s="25">
        <f t="shared" si="257"/>
        <v>0</v>
      </c>
      <c r="J553" s="2">
        <f t="shared" si="257"/>
        <v>0</v>
      </c>
      <c r="K553" s="2">
        <f t="shared" si="257"/>
        <v>0</v>
      </c>
      <c r="L553" s="53" t="e">
        <f t="shared" ref="L553:L554" si="258">J553/H553*100</f>
        <v>#DIV/0!</v>
      </c>
      <c r="M553" s="61">
        <f t="shared" si="237"/>
        <v>0</v>
      </c>
      <c r="N553" s="53" t="e">
        <f t="shared" ref="N553:N554" si="259">K553/H553*100</f>
        <v>#DIV/0!</v>
      </c>
      <c r="O553" s="61">
        <f t="shared" si="238"/>
        <v>0</v>
      </c>
      <c r="P553" s="326"/>
      <c r="Q553" s="449" t="s">
        <v>301</v>
      </c>
    </row>
    <row r="554" spans="1:17" ht="15.75" hidden="1" customHeight="1" x14ac:dyDescent="0.25">
      <c r="A554" s="223"/>
      <c r="B554" s="387"/>
      <c r="C554" s="229"/>
      <c r="D554" s="444"/>
      <c r="E554" s="447"/>
      <c r="F554" s="393"/>
      <c r="G554" s="160" t="s">
        <v>21</v>
      </c>
      <c r="H554" s="163"/>
      <c r="I554" s="164"/>
      <c r="J554" s="165"/>
      <c r="K554" s="165"/>
      <c r="L554" s="54" t="e">
        <f t="shared" si="258"/>
        <v>#DIV/0!</v>
      </c>
      <c r="M554" s="64">
        <f t="shared" si="237"/>
        <v>0</v>
      </c>
      <c r="N554" s="54" t="e">
        <f t="shared" si="259"/>
        <v>#DIV/0!</v>
      </c>
      <c r="O554" s="64">
        <f t="shared" si="238"/>
        <v>0</v>
      </c>
      <c r="P554" s="327"/>
      <c r="Q554" s="450"/>
    </row>
    <row r="555" spans="1:17" ht="15.75" hidden="1" customHeight="1" x14ac:dyDescent="0.25">
      <c r="A555" s="223"/>
      <c r="B555" s="387"/>
      <c r="C555" s="229"/>
      <c r="D555" s="444"/>
      <c r="E555" s="447"/>
      <c r="F555" s="393"/>
      <c r="G555" s="160" t="s">
        <v>22</v>
      </c>
      <c r="H555" s="78">
        <v>0</v>
      </c>
      <c r="I555" s="63">
        <v>0</v>
      </c>
      <c r="J555" s="71">
        <v>0</v>
      </c>
      <c r="K555" s="71">
        <v>0</v>
      </c>
      <c r="L555" s="62">
        <v>0</v>
      </c>
      <c r="M555" s="64">
        <f t="shared" si="237"/>
        <v>0</v>
      </c>
      <c r="N555" s="62">
        <v>0</v>
      </c>
      <c r="O555" s="64">
        <f t="shared" si="238"/>
        <v>0</v>
      </c>
      <c r="P555" s="327"/>
      <c r="Q555" s="450"/>
    </row>
    <row r="556" spans="1:17" ht="15.75" hidden="1" customHeight="1" x14ac:dyDescent="0.25">
      <c r="A556" s="282"/>
      <c r="B556" s="388"/>
      <c r="C556" s="286"/>
      <c r="D556" s="445"/>
      <c r="E556" s="448"/>
      <c r="F556" s="394"/>
      <c r="G556" s="160" t="s">
        <v>23</v>
      </c>
      <c r="H556" s="78">
        <v>0</v>
      </c>
      <c r="I556" s="63">
        <v>0</v>
      </c>
      <c r="J556" s="71">
        <v>0</v>
      </c>
      <c r="K556" s="71">
        <v>0</v>
      </c>
      <c r="L556" s="62">
        <v>0</v>
      </c>
      <c r="M556" s="64">
        <f t="shared" si="237"/>
        <v>0</v>
      </c>
      <c r="N556" s="62">
        <v>0</v>
      </c>
      <c r="O556" s="64">
        <f t="shared" si="238"/>
        <v>0</v>
      </c>
      <c r="P556" s="328"/>
      <c r="Q556" s="451"/>
    </row>
    <row r="557" spans="1:17" ht="22.5" customHeight="1" x14ac:dyDescent="0.25">
      <c r="A557" s="222"/>
      <c r="B557" s="386" t="s">
        <v>361</v>
      </c>
      <c r="C557" s="228" t="s">
        <v>19</v>
      </c>
      <c r="D557" s="231">
        <v>44287</v>
      </c>
      <c r="E557" s="389">
        <v>44348</v>
      </c>
      <c r="F557" s="392" t="s">
        <v>386</v>
      </c>
      <c r="G557" s="30" t="s">
        <v>20</v>
      </c>
      <c r="H557" s="46">
        <f t="shared" ref="H557:K557" si="260">H558+H559+H560</f>
        <v>192</v>
      </c>
      <c r="I557" s="25">
        <f t="shared" si="260"/>
        <v>192</v>
      </c>
      <c r="J557" s="2">
        <f t="shared" si="260"/>
        <v>192</v>
      </c>
      <c r="K557" s="2">
        <f t="shared" si="260"/>
        <v>192</v>
      </c>
      <c r="L557" s="53">
        <f t="shared" ref="L557:L559" si="261">J557/H557*100</f>
        <v>100</v>
      </c>
      <c r="M557" s="61">
        <f t="shared" si="237"/>
        <v>0</v>
      </c>
      <c r="N557" s="53">
        <f t="shared" ref="N557:N559" si="262">K557/H557*100</f>
        <v>100</v>
      </c>
      <c r="O557" s="91">
        <f t="shared" si="238"/>
        <v>0</v>
      </c>
      <c r="P557" s="329"/>
      <c r="Q557" s="326" t="s">
        <v>423</v>
      </c>
    </row>
    <row r="558" spans="1:17" ht="15.75" customHeight="1" x14ac:dyDescent="0.25">
      <c r="A558" s="223"/>
      <c r="B558" s="387"/>
      <c r="C558" s="229"/>
      <c r="D558" s="232"/>
      <c r="E558" s="390"/>
      <c r="F558" s="393"/>
      <c r="G558" s="160" t="s">
        <v>21</v>
      </c>
      <c r="H558" s="163">
        <v>192</v>
      </c>
      <c r="I558" s="164">
        <v>192</v>
      </c>
      <c r="J558" s="165">
        <v>192</v>
      </c>
      <c r="K558" s="165">
        <v>192</v>
      </c>
      <c r="L558" s="54">
        <f t="shared" si="261"/>
        <v>100</v>
      </c>
      <c r="M558" s="64">
        <f t="shared" si="237"/>
        <v>0</v>
      </c>
      <c r="N558" s="54">
        <f t="shared" si="262"/>
        <v>100</v>
      </c>
      <c r="O558" s="14">
        <f t="shared" si="238"/>
        <v>0</v>
      </c>
      <c r="P558" s="330"/>
      <c r="Q558" s="327"/>
    </row>
    <row r="559" spans="1:17" ht="15.75" customHeight="1" x14ac:dyDescent="0.25">
      <c r="A559" s="223"/>
      <c r="B559" s="387"/>
      <c r="C559" s="229"/>
      <c r="D559" s="232"/>
      <c r="E559" s="390"/>
      <c r="F559" s="393"/>
      <c r="G559" s="160" t="s">
        <v>22</v>
      </c>
      <c r="H559" s="78">
        <v>0</v>
      </c>
      <c r="I559" s="63">
        <v>0</v>
      </c>
      <c r="J559" s="71">
        <v>0</v>
      </c>
      <c r="K559" s="71">
        <v>0</v>
      </c>
      <c r="L559" s="54" t="e">
        <f t="shared" si="261"/>
        <v>#DIV/0!</v>
      </c>
      <c r="M559" s="64">
        <f t="shared" si="237"/>
        <v>0</v>
      </c>
      <c r="N559" s="54" t="e">
        <f t="shared" si="262"/>
        <v>#DIV/0!</v>
      </c>
      <c r="O559" s="14">
        <f t="shared" si="238"/>
        <v>0</v>
      </c>
      <c r="P559" s="330"/>
      <c r="Q559" s="327"/>
    </row>
    <row r="560" spans="1:17" ht="15.75" customHeight="1" x14ac:dyDescent="0.25">
      <c r="A560" s="282"/>
      <c r="B560" s="388"/>
      <c r="C560" s="286"/>
      <c r="D560" s="288"/>
      <c r="E560" s="391"/>
      <c r="F560" s="394"/>
      <c r="G560" s="160" t="s">
        <v>23</v>
      </c>
      <c r="H560" s="78">
        <v>0</v>
      </c>
      <c r="I560" s="63">
        <v>0</v>
      </c>
      <c r="J560" s="71">
        <v>0</v>
      </c>
      <c r="K560" s="71">
        <v>0</v>
      </c>
      <c r="L560" s="62">
        <v>0</v>
      </c>
      <c r="M560" s="64">
        <f t="shared" si="237"/>
        <v>0</v>
      </c>
      <c r="N560" s="62">
        <v>0</v>
      </c>
      <c r="O560" s="64">
        <f t="shared" si="238"/>
        <v>0</v>
      </c>
      <c r="P560" s="331"/>
      <c r="Q560" s="328"/>
    </row>
    <row r="561" spans="1:17" ht="23.45" customHeight="1" x14ac:dyDescent="0.25">
      <c r="A561" s="222"/>
      <c r="B561" s="386" t="s">
        <v>362</v>
      </c>
      <c r="C561" s="228" t="s">
        <v>19</v>
      </c>
      <c r="D561" s="231">
        <v>44228</v>
      </c>
      <c r="E561" s="389">
        <v>44348</v>
      </c>
      <c r="F561" s="392" t="s">
        <v>387</v>
      </c>
      <c r="G561" s="30" t="s">
        <v>20</v>
      </c>
      <c r="H561" s="46">
        <f t="shared" ref="H561:K561" si="263">H562+H563+H564</f>
        <v>140</v>
      </c>
      <c r="I561" s="25">
        <f t="shared" si="263"/>
        <v>140</v>
      </c>
      <c r="J561" s="2">
        <f t="shared" si="263"/>
        <v>140</v>
      </c>
      <c r="K561" s="2">
        <f t="shared" si="263"/>
        <v>140</v>
      </c>
      <c r="L561" s="53">
        <f t="shared" ref="L561:L563" si="264">J561/H561*100</f>
        <v>100</v>
      </c>
      <c r="M561" s="61">
        <f t="shared" si="237"/>
        <v>0</v>
      </c>
      <c r="N561" s="53">
        <f t="shared" ref="N561:N563" si="265">K561/H561*100</f>
        <v>100</v>
      </c>
      <c r="O561" s="61">
        <f t="shared" si="238"/>
        <v>0</v>
      </c>
      <c r="P561" s="318"/>
      <c r="Q561" s="326" t="s">
        <v>424</v>
      </c>
    </row>
    <row r="562" spans="1:17" ht="16.5" customHeight="1" x14ac:dyDescent="0.25">
      <c r="A562" s="223"/>
      <c r="B562" s="387"/>
      <c r="C562" s="229"/>
      <c r="D562" s="232"/>
      <c r="E562" s="390"/>
      <c r="F562" s="393"/>
      <c r="G562" s="160" t="s">
        <v>21</v>
      </c>
      <c r="H562" s="163">
        <v>140</v>
      </c>
      <c r="I562" s="164">
        <v>140</v>
      </c>
      <c r="J562" s="165">
        <v>140</v>
      </c>
      <c r="K562" s="165">
        <v>140</v>
      </c>
      <c r="L562" s="54">
        <f t="shared" si="264"/>
        <v>100</v>
      </c>
      <c r="M562" s="64">
        <f t="shared" si="237"/>
        <v>0</v>
      </c>
      <c r="N562" s="54">
        <f t="shared" si="265"/>
        <v>100</v>
      </c>
      <c r="O562" s="64">
        <f t="shared" si="238"/>
        <v>0</v>
      </c>
      <c r="P562" s="319"/>
      <c r="Q562" s="327"/>
    </row>
    <row r="563" spans="1:17" ht="16.5" customHeight="1" x14ac:dyDescent="0.25">
      <c r="A563" s="223"/>
      <c r="B563" s="387"/>
      <c r="C563" s="229"/>
      <c r="D563" s="232"/>
      <c r="E563" s="390"/>
      <c r="F563" s="393"/>
      <c r="G563" s="160" t="s">
        <v>22</v>
      </c>
      <c r="H563" s="78">
        <v>0</v>
      </c>
      <c r="I563" s="63">
        <v>0</v>
      </c>
      <c r="J563" s="71">
        <v>0</v>
      </c>
      <c r="K563" s="71">
        <v>0</v>
      </c>
      <c r="L563" s="54" t="e">
        <f t="shared" si="264"/>
        <v>#DIV/0!</v>
      </c>
      <c r="M563" s="64">
        <f t="shared" si="237"/>
        <v>0</v>
      </c>
      <c r="N563" s="54" t="e">
        <f t="shared" si="265"/>
        <v>#DIV/0!</v>
      </c>
      <c r="O563" s="64">
        <f t="shared" si="238"/>
        <v>0</v>
      </c>
      <c r="P563" s="319"/>
      <c r="Q563" s="327"/>
    </row>
    <row r="564" spans="1:17" ht="16.5" customHeight="1" x14ac:dyDescent="0.25">
      <c r="A564" s="282"/>
      <c r="B564" s="388"/>
      <c r="C564" s="286"/>
      <c r="D564" s="288"/>
      <c r="E564" s="391"/>
      <c r="F564" s="394"/>
      <c r="G564" s="160" t="s">
        <v>23</v>
      </c>
      <c r="H564" s="78">
        <v>0</v>
      </c>
      <c r="I564" s="63">
        <v>0</v>
      </c>
      <c r="J564" s="71">
        <v>0</v>
      </c>
      <c r="K564" s="71">
        <v>0</v>
      </c>
      <c r="L564" s="62">
        <v>0</v>
      </c>
      <c r="M564" s="64">
        <f t="shared" si="237"/>
        <v>0</v>
      </c>
      <c r="N564" s="62">
        <v>0</v>
      </c>
      <c r="O564" s="64">
        <f t="shared" si="238"/>
        <v>0</v>
      </c>
      <c r="P564" s="320"/>
      <c r="Q564" s="328"/>
    </row>
    <row r="565" spans="1:17" ht="21" hidden="1" customHeight="1" x14ac:dyDescent="0.25">
      <c r="A565" s="222"/>
      <c r="B565" s="386" t="s">
        <v>302</v>
      </c>
      <c r="C565" s="228" t="s">
        <v>19</v>
      </c>
      <c r="D565" s="443">
        <v>43983</v>
      </c>
      <c r="E565" s="446">
        <v>44043</v>
      </c>
      <c r="F565" s="392" t="s">
        <v>303</v>
      </c>
      <c r="G565" s="30" t="s">
        <v>20</v>
      </c>
      <c r="H565" s="46">
        <f t="shared" ref="H565:K565" si="266">H566+H567+H568</f>
        <v>0</v>
      </c>
      <c r="I565" s="25">
        <f t="shared" si="266"/>
        <v>0</v>
      </c>
      <c r="J565" s="2">
        <f t="shared" si="266"/>
        <v>0</v>
      </c>
      <c r="K565" s="2">
        <f t="shared" si="266"/>
        <v>0</v>
      </c>
      <c r="L565" s="53" t="e">
        <f t="shared" ref="L565:L567" si="267">J565/H565*100</f>
        <v>#DIV/0!</v>
      </c>
      <c r="M565" s="61">
        <f t="shared" si="237"/>
        <v>0</v>
      </c>
      <c r="N565" s="53" t="e">
        <f t="shared" ref="N565:N567" si="268">K565/H565*100</f>
        <v>#DIV/0!</v>
      </c>
      <c r="O565" s="61">
        <f t="shared" si="238"/>
        <v>0</v>
      </c>
      <c r="P565" s="326"/>
      <c r="Q565" s="449" t="s">
        <v>304</v>
      </c>
    </row>
    <row r="566" spans="1:17" ht="19.5" hidden="1" customHeight="1" x14ac:dyDescent="0.25">
      <c r="A566" s="223"/>
      <c r="B566" s="387"/>
      <c r="C566" s="229"/>
      <c r="D566" s="444"/>
      <c r="E566" s="447"/>
      <c r="F566" s="393"/>
      <c r="G566" s="160" t="s">
        <v>21</v>
      </c>
      <c r="H566" s="163"/>
      <c r="I566" s="164"/>
      <c r="J566" s="165"/>
      <c r="K566" s="165"/>
      <c r="L566" s="54" t="e">
        <f t="shared" si="267"/>
        <v>#DIV/0!</v>
      </c>
      <c r="M566" s="64">
        <f t="shared" si="237"/>
        <v>0</v>
      </c>
      <c r="N566" s="54" t="e">
        <f t="shared" si="268"/>
        <v>#DIV/0!</v>
      </c>
      <c r="O566" s="64">
        <f t="shared" si="238"/>
        <v>0</v>
      </c>
      <c r="P566" s="327"/>
      <c r="Q566" s="450"/>
    </row>
    <row r="567" spans="1:17" ht="19.5" hidden="1" customHeight="1" x14ac:dyDescent="0.25">
      <c r="A567" s="223"/>
      <c r="B567" s="387"/>
      <c r="C567" s="229"/>
      <c r="D567" s="444"/>
      <c r="E567" s="447"/>
      <c r="F567" s="393"/>
      <c r="G567" s="160" t="s">
        <v>22</v>
      </c>
      <c r="H567" s="163"/>
      <c r="I567" s="164"/>
      <c r="J567" s="165"/>
      <c r="K567" s="165"/>
      <c r="L567" s="54" t="e">
        <f t="shared" si="267"/>
        <v>#DIV/0!</v>
      </c>
      <c r="M567" s="64">
        <f t="shared" si="237"/>
        <v>0</v>
      </c>
      <c r="N567" s="54" t="e">
        <f t="shared" si="268"/>
        <v>#DIV/0!</v>
      </c>
      <c r="O567" s="64">
        <f t="shared" si="238"/>
        <v>0</v>
      </c>
      <c r="P567" s="327"/>
      <c r="Q567" s="450"/>
    </row>
    <row r="568" spans="1:17" ht="19.5" hidden="1" customHeight="1" x14ac:dyDescent="0.25">
      <c r="A568" s="282"/>
      <c r="B568" s="388"/>
      <c r="C568" s="286"/>
      <c r="D568" s="445"/>
      <c r="E568" s="448"/>
      <c r="F568" s="394"/>
      <c r="G568" s="160" t="s">
        <v>23</v>
      </c>
      <c r="H568" s="78">
        <v>0</v>
      </c>
      <c r="I568" s="63">
        <v>0</v>
      </c>
      <c r="J568" s="71">
        <v>0</v>
      </c>
      <c r="K568" s="71">
        <v>0</v>
      </c>
      <c r="L568" s="62">
        <v>0</v>
      </c>
      <c r="M568" s="64">
        <f t="shared" si="237"/>
        <v>0</v>
      </c>
      <c r="N568" s="62">
        <v>0</v>
      </c>
      <c r="O568" s="64">
        <f t="shared" si="238"/>
        <v>0</v>
      </c>
      <c r="P568" s="328"/>
      <c r="Q568" s="451"/>
    </row>
    <row r="569" spans="1:17" ht="21.75" customHeight="1" x14ac:dyDescent="0.25">
      <c r="A569" s="222"/>
      <c r="B569" s="386" t="s">
        <v>363</v>
      </c>
      <c r="C569" s="228" t="s">
        <v>19</v>
      </c>
      <c r="D569" s="231">
        <v>44348</v>
      </c>
      <c r="E569" s="389">
        <v>44409</v>
      </c>
      <c r="F569" s="392" t="s">
        <v>388</v>
      </c>
      <c r="G569" s="30" t="s">
        <v>20</v>
      </c>
      <c r="H569" s="46">
        <f t="shared" ref="H569:K569" si="269">H570+H571+H572</f>
        <v>45.8</v>
      </c>
      <c r="I569" s="25">
        <f t="shared" si="269"/>
        <v>45.8</v>
      </c>
      <c r="J569" s="2">
        <f t="shared" si="269"/>
        <v>45.8</v>
      </c>
      <c r="K569" s="2">
        <f t="shared" si="269"/>
        <v>45.8</v>
      </c>
      <c r="L569" s="53">
        <f t="shared" ref="L569:L571" si="270">J569/H569*100</f>
        <v>100</v>
      </c>
      <c r="M569" s="61">
        <f t="shared" si="237"/>
        <v>0</v>
      </c>
      <c r="N569" s="53">
        <f t="shared" ref="N569:N571" si="271">K569/H569*100</f>
        <v>100</v>
      </c>
      <c r="O569" s="61">
        <f t="shared" si="238"/>
        <v>0</v>
      </c>
      <c r="P569" s="326"/>
      <c r="Q569" s="326" t="s">
        <v>425</v>
      </c>
    </row>
    <row r="570" spans="1:17" ht="18" customHeight="1" x14ac:dyDescent="0.25">
      <c r="A570" s="223"/>
      <c r="B570" s="387"/>
      <c r="C570" s="229"/>
      <c r="D570" s="232"/>
      <c r="E570" s="390"/>
      <c r="F570" s="393"/>
      <c r="G570" s="160" t="s">
        <v>21</v>
      </c>
      <c r="H570" s="163">
        <v>45.8</v>
      </c>
      <c r="I570" s="164">
        <v>45.8</v>
      </c>
      <c r="J570" s="165">
        <v>45.8</v>
      </c>
      <c r="K570" s="165">
        <v>45.8</v>
      </c>
      <c r="L570" s="54">
        <f t="shared" si="270"/>
        <v>100</v>
      </c>
      <c r="M570" s="64">
        <f t="shared" si="237"/>
        <v>0</v>
      </c>
      <c r="N570" s="54">
        <f t="shared" si="271"/>
        <v>100</v>
      </c>
      <c r="O570" s="64">
        <f t="shared" si="238"/>
        <v>0</v>
      </c>
      <c r="P570" s="327"/>
      <c r="Q570" s="327"/>
    </row>
    <row r="571" spans="1:17" ht="18" customHeight="1" x14ac:dyDescent="0.25">
      <c r="A571" s="223"/>
      <c r="B571" s="387"/>
      <c r="C571" s="229"/>
      <c r="D571" s="232"/>
      <c r="E571" s="390"/>
      <c r="F571" s="393"/>
      <c r="G571" s="160" t="s">
        <v>22</v>
      </c>
      <c r="H571" s="78">
        <v>0</v>
      </c>
      <c r="I571" s="63">
        <v>0</v>
      </c>
      <c r="J571" s="71">
        <v>0</v>
      </c>
      <c r="K571" s="71">
        <v>0</v>
      </c>
      <c r="L571" s="54" t="e">
        <f t="shared" si="270"/>
        <v>#DIV/0!</v>
      </c>
      <c r="M571" s="64">
        <f t="shared" si="237"/>
        <v>0</v>
      </c>
      <c r="N571" s="54" t="e">
        <f t="shared" si="271"/>
        <v>#DIV/0!</v>
      </c>
      <c r="O571" s="64">
        <f t="shared" si="238"/>
        <v>0</v>
      </c>
      <c r="P571" s="327"/>
      <c r="Q571" s="327"/>
    </row>
    <row r="572" spans="1:17" ht="18" customHeight="1" x14ac:dyDescent="0.25">
      <c r="A572" s="282"/>
      <c r="B572" s="388"/>
      <c r="C572" s="286"/>
      <c r="D572" s="288"/>
      <c r="E572" s="391"/>
      <c r="F572" s="394"/>
      <c r="G572" s="160" t="s">
        <v>23</v>
      </c>
      <c r="H572" s="78">
        <v>0</v>
      </c>
      <c r="I572" s="63">
        <v>0</v>
      </c>
      <c r="J572" s="71">
        <v>0</v>
      </c>
      <c r="K572" s="71">
        <v>0</v>
      </c>
      <c r="L572" s="62">
        <v>0</v>
      </c>
      <c r="M572" s="64">
        <f t="shared" si="237"/>
        <v>0</v>
      </c>
      <c r="N572" s="62">
        <v>0</v>
      </c>
      <c r="O572" s="64">
        <f t="shared" si="238"/>
        <v>0</v>
      </c>
      <c r="P572" s="328"/>
      <c r="Q572" s="328"/>
    </row>
    <row r="573" spans="1:17" ht="24.75" customHeight="1" x14ac:dyDescent="0.25">
      <c r="A573" s="222"/>
      <c r="B573" s="386" t="s">
        <v>364</v>
      </c>
      <c r="C573" s="228" t="s">
        <v>19</v>
      </c>
      <c r="D573" s="231">
        <v>44378</v>
      </c>
      <c r="E573" s="389">
        <v>44409</v>
      </c>
      <c r="F573" s="392" t="s">
        <v>389</v>
      </c>
      <c r="G573" s="30" t="s">
        <v>20</v>
      </c>
      <c r="H573" s="46">
        <f t="shared" ref="H573:K573" si="272">H574+H575+H576</f>
        <v>636.20000000000005</v>
      </c>
      <c r="I573" s="25">
        <f t="shared" si="272"/>
        <v>636.20000000000005</v>
      </c>
      <c r="J573" s="2">
        <f t="shared" si="272"/>
        <v>636.20000000000005</v>
      </c>
      <c r="K573" s="2">
        <f t="shared" si="272"/>
        <v>636.20000000000005</v>
      </c>
      <c r="L573" s="53">
        <f t="shared" ref="L573:L575" si="273">J573/H573*100</f>
        <v>100</v>
      </c>
      <c r="M573" s="61">
        <f t="shared" si="237"/>
        <v>0</v>
      </c>
      <c r="N573" s="53">
        <f t="shared" ref="N573:N575" si="274">K573/H573*100</f>
        <v>100</v>
      </c>
      <c r="O573" s="61">
        <f t="shared" si="238"/>
        <v>0</v>
      </c>
      <c r="P573" s="326"/>
      <c r="Q573" s="326" t="s">
        <v>426</v>
      </c>
    </row>
    <row r="574" spans="1:17" ht="20.25" customHeight="1" x14ac:dyDescent="0.25">
      <c r="A574" s="223"/>
      <c r="B574" s="387"/>
      <c r="C574" s="229"/>
      <c r="D574" s="232"/>
      <c r="E574" s="390"/>
      <c r="F574" s="393"/>
      <c r="G574" s="160" t="s">
        <v>21</v>
      </c>
      <c r="H574" s="163">
        <v>636.20000000000005</v>
      </c>
      <c r="I574" s="164">
        <v>636.20000000000005</v>
      </c>
      <c r="J574" s="165">
        <v>636.20000000000005</v>
      </c>
      <c r="K574" s="165">
        <v>636.20000000000005</v>
      </c>
      <c r="L574" s="54">
        <f t="shared" si="273"/>
        <v>100</v>
      </c>
      <c r="M574" s="64">
        <f t="shared" si="237"/>
        <v>0</v>
      </c>
      <c r="N574" s="54">
        <f t="shared" si="274"/>
        <v>100</v>
      </c>
      <c r="O574" s="64">
        <f t="shared" si="238"/>
        <v>0</v>
      </c>
      <c r="P574" s="327"/>
      <c r="Q574" s="327"/>
    </row>
    <row r="575" spans="1:17" ht="20.25" customHeight="1" x14ac:dyDescent="0.25">
      <c r="A575" s="223"/>
      <c r="B575" s="387"/>
      <c r="C575" s="229"/>
      <c r="D575" s="232"/>
      <c r="E575" s="390"/>
      <c r="F575" s="393"/>
      <c r="G575" s="160" t="s">
        <v>22</v>
      </c>
      <c r="H575" s="78">
        <v>0</v>
      </c>
      <c r="I575" s="63">
        <v>0</v>
      </c>
      <c r="J575" s="71">
        <v>0</v>
      </c>
      <c r="K575" s="71">
        <v>0</v>
      </c>
      <c r="L575" s="54" t="e">
        <f t="shared" si="273"/>
        <v>#DIV/0!</v>
      </c>
      <c r="M575" s="64">
        <f t="shared" si="237"/>
        <v>0</v>
      </c>
      <c r="N575" s="54" t="e">
        <f t="shared" si="274"/>
        <v>#DIV/0!</v>
      </c>
      <c r="O575" s="64">
        <f t="shared" si="238"/>
        <v>0</v>
      </c>
      <c r="P575" s="327"/>
      <c r="Q575" s="327"/>
    </row>
    <row r="576" spans="1:17" ht="20.25" customHeight="1" x14ac:dyDescent="0.25">
      <c r="A576" s="282"/>
      <c r="B576" s="388"/>
      <c r="C576" s="286"/>
      <c r="D576" s="288"/>
      <c r="E576" s="391"/>
      <c r="F576" s="394"/>
      <c r="G576" s="160" t="s">
        <v>23</v>
      </c>
      <c r="H576" s="78">
        <v>0</v>
      </c>
      <c r="I576" s="63">
        <v>0</v>
      </c>
      <c r="J576" s="71">
        <v>0</v>
      </c>
      <c r="K576" s="71">
        <v>0</v>
      </c>
      <c r="L576" s="62">
        <v>0</v>
      </c>
      <c r="M576" s="64">
        <f t="shared" si="237"/>
        <v>0</v>
      </c>
      <c r="N576" s="62">
        <v>0</v>
      </c>
      <c r="O576" s="64">
        <f t="shared" si="238"/>
        <v>0</v>
      </c>
      <c r="P576" s="328"/>
      <c r="Q576" s="328"/>
    </row>
    <row r="577" spans="1:17" ht="29.25" customHeight="1" x14ac:dyDescent="0.25">
      <c r="A577" s="222"/>
      <c r="B577" s="386" t="s">
        <v>365</v>
      </c>
      <c r="C577" s="228" t="s">
        <v>19</v>
      </c>
      <c r="D577" s="231">
        <v>44348</v>
      </c>
      <c r="E577" s="389">
        <v>44440</v>
      </c>
      <c r="F577" s="392" t="s">
        <v>390</v>
      </c>
      <c r="G577" s="30" t="s">
        <v>20</v>
      </c>
      <c r="H577" s="46">
        <f t="shared" ref="H577:K577" si="275">H578+H579+H580</f>
        <v>1500</v>
      </c>
      <c r="I577" s="25">
        <f t="shared" si="275"/>
        <v>1500</v>
      </c>
      <c r="J577" s="2">
        <f t="shared" si="275"/>
        <v>1499.5</v>
      </c>
      <c r="K577" s="2">
        <f t="shared" si="275"/>
        <v>1499.5</v>
      </c>
      <c r="L577" s="53">
        <f t="shared" ref="L577:L579" si="276">J577/H577*100</f>
        <v>99.966666666666669</v>
      </c>
      <c r="M577" s="61">
        <f t="shared" si="237"/>
        <v>-0.5</v>
      </c>
      <c r="N577" s="53">
        <f t="shared" ref="N577:N579" si="277">K577/H577*100</f>
        <v>99.966666666666669</v>
      </c>
      <c r="O577" s="61">
        <f t="shared" si="238"/>
        <v>-0.5</v>
      </c>
      <c r="P577" s="326"/>
      <c r="Q577" s="326" t="s">
        <v>428</v>
      </c>
    </row>
    <row r="578" spans="1:17" ht="22.5" customHeight="1" x14ac:dyDescent="0.25">
      <c r="A578" s="223"/>
      <c r="B578" s="387"/>
      <c r="C578" s="229"/>
      <c r="D578" s="232"/>
      <c r="E578" s="390"/>
      <c r="F578" s="393"/>
      <c r="G578" s="160" t="s">
        <v>21</v>
      </c>
      <c r="H578" s="163">
        <v>1500</v>
      </c>
      <c r="I578" s="164">
        <v>1500</v>
      </c>
      <c r="J578" s="165">
        <f>1499.5</f>
        <v>1499.5</v>
      </c>
      <c r="K578" s="165">
        <v>1499.5</v>
      </c>
      <c r="L578" s="54">
        <f t="shared" si="276"/>
        <v>99.966666666666669</v>
      </c>
      <c r="M578" s="64">
        <f t="shared" si="237"/>
        <v>-0.5</v>
      </c>
      <c r="N578" s="54">
        <f t="shared" si="277"/>
        <v>99.966666666666669</v>
      </c>
      <c r="O578" s="64">
        <f t="shared" si="238"/>
        <v>-0.5</v>
      </c>
      <c r="P578" s="327"/>
      <c r="Q578" s="327"/>
    </row>
    <row r="579" spans="1:17" ht="18" customHeight="1" x14ac:dyDescent="0.25">
      <c r="A579" s="223"/>
      <c r="B579" s="387"/>
      <c r="C579" s="229"/>
      <c r="D579" s="232"/>
      <c r="E579" s="390"/>
      <c r="F579" s="393"/>
      <c r="G579" s="160" t="s">
        <v>22</v>
      </c>
      <c r="H579" s="78">
        <v>0</v>
      </c>
      <c r="I579" s="63">
        <v>0</v>
      </c>
      <c r="J579" s="71">
        <v>0</v>
      </c>
      <c r="K579" s="71">
        <v>0</v>
      </c>
      <c r="L579" s="54" t="e">
        <f t="shared" si="276"/>
        <v>#DIV/0!</v>
      </c>
      <c r="M579" s="64">
        <f t="shared" si="237"/>
        <v>0</v>
      </c>
      <c r="N579" s="54" t="e">
        <f t="shared" si="277"/>
        <v>#DIV/0!</v>
      </c>
      <c r="O579" s="64">
        <f t="shared" si="238"/>
        <v>0</v>
      </c>
      <c r="P579" s="327"/>
      <c r="Q579" s="327"/>
    </row>
    <row r="580" spans="1:17" ht="25.5" customHeight="1" x14ac:dyDescent="0.25">
      <c r="A580" s="282"/>
      <c r="B580" s="388"/>
      <c r="C580" s="286"/>
      <c r="D580" s="288"/>
      <c r="E580" s="391"/>
      <c r="F580" s="394"/>
      <c r="G580" s="160" t="s">
        <v>23</v>
      </c>
      <c r="H580" s="78">
        <v>0</v>
      </c>
      <c r="I580" s="63">
        <v>0</v>
      </c>
      <c r="J580" s="71">
        <v>0</v>
      </c>
      <c r="K580" s="71">
        <v>0</v>
      </c>
      <c r="L580" s="62">
        <v>0</v>
      </c>
      <c r="M580" s="64">
        <f t="shared" si="237"/>
        <v>0</v>
      </c>
      <c r="N580" s="62">
        <v>0</v>
      </c>
      <c r="O580" s="64">
        <f t="shared" si="238"/>
        <v>0</v>
      </c>
      <c r="P580" s="328"/>
      <c r="Q580" s="328"/>
    </row>
    <row r="581" spans="1:17" ht="22.5" customHeight="1" x14ac:dyDescent="0.25">
      <c r="A581" s="222"/>
      <c r="B581" s="386" t="s">
        <v>366</v>
      </c>
      <c r="C581" s="228" t="s">
        <v>19</v>
      </c>
      <c r="D581" s="231">
        <v>44348</v>
      </c>
      <c r="E581" s="389">
        <v>44409</v>
      </c>
      <c r="F581" s="392" t="s">
        <v>391</v>
      </c>
      <c r="G581" s="30" t="s">
        <v>20</v>
      </c>
      <c r="H581" s="46">
        <f t="shared" ref="H581:K581" si="278">H582+H583+H584</f>
        <v>170</v>
      </c>
      <c r="I581" s="25">
        <f t="shared" si="278"/>
        <v>170</v>
      </c>
      <c r="J581" s="2">
        <f t="shared" si="278"/>
        <v>170</v>
      </c>
      <c r="K581" s="2">
        <f t="shared" si="278"/>
        <v>170</v>
      </c>
      <c r="L581" s="53">
        <f t="shared" ref="L581:L583" si="279">J581/H581*100</f>
        <v>100</v>
      </c>
      <c r="M581" s="61">
        <f t="shared" si="237"/>
        <v>0</v>
      </c>
      <c r="N581" s="53">
        <f t="shared" ref="N581:N583" si="280">K581/H581*100</f>
        <v>100</v>
      </c>
      <c r="O581" s="61">
        <f t="shared" si="238"/>
        <v>0</v>
      </c>
      <c r="P581" s="326"/>
      <c r="Q581" s="326" t="s">
        <v>427</v>
      </c>
    </row>
    <row r="582" spans="1:17" ht="18" customHeight="1" x14ac:dyDescent="0.25">
      <c r="A582" s="223"/>
      <c r="B582" s="387"/>
      <c r="C582" s="229"/>
      <c r="D582" s="232"/>
      <c r="E582" s="390"/>
      <c r="F582" s="393"/>
      <c r="G582" s="160" t="s">
        <v>21</v>
      </c>
      <c r="H582" s="163">
        <v>170</v>
      </c>
      <c r="I582" s="164">
        <v>170</v>
      </c>
      <c r="J582" s="165">
        <v>170</v>
      </c>
      <c r="K582" s="165">
        <v>170</v>
      </c>
      <c r="L582" s="54">
        <f t="shared" si="279"/>
        <v>100</v>
      </c>
      <c r="M582" s="64">
        <f t="shared" si="237"/>
        <v>0</v>
      </c>
      <c r="N582" s="54">
        <f t="shared" si="280"/>
        <v>100</v>
      </c>
      <c r="O582" s="64">
        <f t="shared" si="238"/>
        <v>0</v>
      </c>
      <c r="P582" s="327"/>
      <c r="Q582" s="327"/>
    </row>
    <row r="583" spans="1:17" ht="18" customHeight="1" x14ac:dyDescent="0.25">
      <c r="A583" s="223"/>
      <c r="B583" s="387"/>
      <c r="C583" s="229"/>
      <c r="D583" s="232"/>
      <c r="E583" s="390"/>
      <c r="F583" s="393"/>
      <c r="G583" s="160" t="s">
        <v>22</v>
      </c>
      <c r="H583" s="78">
        <v>0</v>
      </c>
      <c r="I583" s="63">
        <v>0</v>
      </c>
      <c r="J583" s="71">
        <v>0</v>
      </c>
      <c r="K583" s="71">
        <v>0</v>
      </c>
      <c r="L583" s="54" t="e">
        <f t="shared" si="279"/>
        <v>#DIV/0!</v>
      </c>
      <c r="M583" s="64">
        <f t="shared" si="237"/>
        <v>0</v>
      </c>
      <c r="N583" s="54" t="e">
        <f t="shared" si="280"/>
        <v>#DIV/0!</v>
      </c>
      <c r="O583" s="64">
        <f t="shared" si="238"/>
        <v>0</v>
      </c>
      <c r="P583" s="327"/>
      <c r="Q583" s="327"/>
    </row>
    <row r="584" spans="1:17" ht="18" customHeight="1" x14ac:dyDescent="0.25">
      <c r="A584" s="282"/>
      <c r="B584" s="388"/>
      <c r="C584" s="286"/>
      <c r="D584" s="288"/>
      <c r="E584" s="391"/>
      <c r="F584" s="394"/>
      <c r="G584" s="160" t="s">
        <v>23</v>
      </c>
      <c r="H584" s="78">
        <v>0</v>
      </c>
      <c r="I584" s="63">
        <v>0</v>
      </c>
      <c r="J584" s="71">
        <v>0</v>
      </c>
      <c r="K584" s="71">
        <v>0</v>
      </c>
      <c r="L584" s="62">
        <v>0</v>
      </c>
      <c r="M584" s="64">
        <f t="shared" si="237"/>
        <v>0</v>
      </c>
      <c r="N584" s="62">
        <v>0</v>
      </c>
      <c r="O584" s="64">
        <f t="shared" si="238"/>
        <v>0</v>
      </c>
      <c r="P584" s="328"/>
      <c r="Q584" s="328"/>
    </row>
    <row r="585" spans="1:17" ht="27.75" customHeight="1" x14ac:dyDescent="0.25">
      <c r="A585" s="222"/>
      <c r="B585" s="386" t="s">
        <v>367</v>
      </c>
      <c r="C585" s="228" t="s">
        <v>19</v>
      </c>
      <c r="D585" s="231">
        <v>44348</v>
      </c>
      <c r="E585" s="389">
        <v>44445</v>
      </c>
      <c r="F585" s="392" t="s">
        <v>430</v>
      </c>
      <c r="G585" s="30" t="s">
        <v>20</v>
      </c>
      <c r="H585" s="46">
        <f t="shared" ref="H585:K585" si="281">H586+H587+H588</f>
        <v>996.9</v>
      </c>
      <c r="I585" s="25">
        <f t="shared" si="281"/>
        <v>996.9</v>
      </c>
      <c r="J585" s="2">
        <f t="shared" si="281"/>
        <v>996.9</v>
      </c>
      <c r="K585" s="2">
        <f t="shared" si="281"/>
        <v>996.9</v>
      </c>
      <c r="L585" s="53">
        <f t="shared" ref="L585:L586" si="282">J585/H585*100</f>
        <v>100</v>
      </c>
      <c r="M585" s="61">
        <f t="shared" si="237"/>
        <v>0</v>
      </c>
      <c r="N585" s="53">
        <f t="shared" ref="N585:N586" si="283">K585/H585*100</f>
        <v>100</v>
      </c>
      <c r="O585" s="61">
        <f t="shared" si="238"/>
        <v>0</v>
      </c>
      <c r="P585" s="326"/>
      <c r="Q585" s="318" t="s">
        <v>431</v>
      </c>
    </row>
    <row r="586" spans="1:17" ht="27" customHeight="1" x14ac:dyDescent="0.25">
      <c r="A586" s="223"/>
      <c r="B586" s="387"/>
      <c r="C586" s="229"/>
      <c r="D586" s="232"/>
      <c r="E586" s="390"/>
      <c r="F586" s="393"/>
      <c r="G586" s="160" t="s">
        <v>21</v>
      </c>
      <c r="H586" s="163">
        <v>996.9</v>
      </c>
      <c r="I586" s="164">
        <v>996.9</v>
      </c>
      <c r="J586" s="165">
        <v>996.9</v>
      </c>
      <c r="K586" s="165">
        <v>996.9</v>
      </c>
      <c r="L586" s="54">
        <f t="shared" si="282"/>
        <v>100</v>
      </c>
      <c r="M586" s="64">
        <f t="shared" si="237"/>
        <v>0</v>
      </c>
      <c r="N586" s="54">
        <f t="shared" si="283"/>
        <v>100</v>
      </c>
      <c r="O586" s="64">
        <f t="shared" si="238"/>
        <v>0</v>
      </c>
      <c r="P586" s="327"/>
      <c r="Q586" s="319"/>
    </row>
    <row r="587" spans="1:17" ht="27" customHeight="1" x14ac:dyDescent="0.25">
      <c r="A587" s="223"/>
      <c r="B587" s="387"/>
      <c r="C587" s="229"/>
      <c r="D587" s="232"/>
      <c r="E587" s="390"/>
      <c r="F587" s="393"/>
      <c r="G587" s="160" t="s">
        <v>22</v>
      </c>
      <c r="H587" s="78">
        <v>0</v>
      </c>
      <c r="I587" s="63">
        <v>0</v>
      </c>
      <c r="J587" s="71">
        <v>0</v>
      </c>
      <c r="K587" s="71">
        <v>0</v>
      </c>
      <c r="L587" s="62">
        <v>0</v>
      </c>
      <c r="M587" s="64">
        <f t="shared" si="237"/>
        <v>0</v>
      </c>
      <c r="N587" s="62">
        <v>0</v>
      </c>
      <c r="O587" s="64">
        <f t="shared" si="238"/>
        <v>0</v>
      </c>
      <c r="P587" s="327"/>
      <c r="Q587" s="319"/>
    </row>
    <row r="588" spans="1:17" ht="28.9" customHeight="1" x14ac:dyDescent="0.25">
      <c r="A588" s="282"/>
      <c r="B588" s="388"/>
      <c r="C588" s="286"/>
      <c r="D588" s="288"/>
      <c r="E588" s="391"/>
      <c r="F588" s="394"/>
      <c r="G588" s="160" t="s">
        <v>23</v>
      </c>
      <c r="H588" s="78">
        <v>0</v>
      </c>
      <c r="I588" s="63">
        <v>0</v>
      </c>
      <c r="J588" s="71">
        <v>0</v>
      </c>
      <c r="K588" s="71">
        <v>0</v>
      </c>
      <c r="L588" s="62">
        <v>0</v>
      </c>
      <c r="M588" s="64">
        <f t="shared" si="237"/>
        <v>0</v>
      </c>
      <c r="N588" s="62">
        <v>0</v>
      </c>
      <c r="O588" s="64">
        <f t="shared" si="238"/>
        <v>0</v>
      </c>
      <c r="P588" s="328"/>
      <c r="Q588" s="320"/>
    </row>
    <row r="589" spans="1:17" ht="51" customHeight="1" x14ac:dyDescent="0.25">
      <c r="A589" s="222"/>
      <c r="B589" s="386" t="s">
        <v>368</v>
      </c>
      <c r="C589" s="228" t="s">
        <v>19</v>
      </c>
      <c r="D589" s="231">
        <v>44409</v>
      </c>
      <c r="E589" s="389">
        <v>44532</v>
      </c>
      <c r="F589" s="392" t="s">
        <v>392</v>
      </c>
      <c r="G589" s="30" t="s">
        <v>20</v>
      </c>
      <c r="H589" s="46">
        <f t="shared" ref="H589:K589" si="284">H590+H591+H592</f>
        <v>500</v>
      </c>
      <c r="I589" s="25">
        <f t="shared" si="284"/>
        <v>500</v>
      </c>
      <c r="J589" s="2">
        <f t="shared" si="284"/>
        <v>500</v>
      </c>
      <c r="K589" s="2">
        <f t="shared" si="284"/>
        <v>500</v>
      </c>
      <c r="L589" s="53">
        <f t="shared" ref="L589:L590" si="285">J589/H589*100</f>
        <v>100</v>
      </c>
      <c r="M589" s="61">
        <f t="shared" si="237"/>
        <v>0</v>
      </c>
      <c r="N589" s="53">
        <f t="shared" ref="N589:N590" si="286">K589/H589*100</f>
        <v>100</v>
      </c>
      <c r="O589" s="61">
        <f t="shared" si="238"/>
        <v>0</v>
      </c>
      <c r="P589" s="318"/>
      <c r="Q589" s="318" t="s">
        <v>432</v>
      </c>
    </row>
    <row r="590" spans="1:17" ht="33" customHeight="1" x14ac:dyDescent="0.25">
      <c r="A590" s="223"/>
      <c r="B590" s="387"/>
      <c r="C590" s="229"/>
      <c r="D590" s="232"/>
      <c r="E590" s="390"/>
      <c r="F590" s="393"/>
      <c r="G590" s="160" t="s">
        <v>21</v>
      </c>
      <c r="H590" s="163">
        <v>500</v>
      </c>
      <c r="I590" s="164">
        <v>500</v>
      </c>
      <c r="J590" s="165">
        <v>500</v>
      </c>
      <c r="K590" s="165">
        <v>500</v>
      </c>
      <c r="L590" s="54">
        <f t="shared" si="285"/>
        <v>100</v>
      </c>
      <c r="M590" s="64">
        <f t="shared" si="237"/>
        <v>0</v>
      </c>
      <c r="N590" s="54">
        <f t="shared" si="286"/>
        <v>100</v>
      </c>
      <c r="O590" s="64">
        <f t="shared" si="238"/>
        <v>0</v>
      </c>
      <c r="P590" s="319"/>
      <c r="Q590" s="319"/>
    </row>
    <row r="591" spans="1:17" ht="33" customHeight="1" x14ac:dyDescent="0.25">
      <c r="A591" s="223"/>
      <c r="B591" s="387"/>
      <c r="C591" s="229"/>
      <c r="D591" s="232"/>
      <c r="E591" s="390"/>
      <c r="F591" s="393"/>
      <c r="G591" s="160" t="s">
        <v>22</v>
      </c>
      <c r="H591" s="78">
        <v>0</v>
      </c>
      <c r="I591" s="63">
        <v>0</v>
      </c>
      <c r="J591" s="71">
        <v>0</v>
      </c>
      <c r="K591" s="71">
        <v>0</v>
      </c>
      <c r="L591" s="62">
        <v>0</v>
      </c>
      <c r="M591" s="64">
        <f t="shared" si="237"/>
        <v>0</v>
      </c>
      <c r="N591" s="62">
        <v>0</v>
      </c>
      <c r="O591" s="64">
        <f t="shared" si="238"/>
        <v>0</v>
      </c>
      <c r="P591" s="319"/>
      <c r="Q591" s="319"/>
    </row>
    <row r="592" spans="1:17" ht="33" customHeight="1" x14ac:dyDescent="0.25">
      <c r="A592" s="282"/>
      <c r="B592" s="388"/>
      <c r="C592" s="286"/>
      <c r="D592" s="288"/>
      <c r="E592" s="391"/>
      <c r="F592" s="394"/>
      <c r="G592" s="160" t="s">
        <v>23</v>
      </c>
      <c r="H592" s="78">
        <v>0</v>
      </c>
      <c r="I592" s="63">
        <v>0</v>
      </c>
      <c r="J592" s="71">
        <v>0</v>
      </c>
      <c r="K592" s="71">
        <v>0</v>
      </c>
      <c r="L592" s="62">
        <v>0</v>
      </c>
      <c r="M592" s="64">
        <f t="shared" ref="M592:M620" si="287">J592-H592</f>
        <v>0</v>
      </c>
      <c r="N592" s="62">
        <v>0</v>
      </c>
      <c r="O592" s="64">
        <f t="shared" ref="O592:O620" si="288">K592-H592</f>
        <v>0</v>
      </c>
      <c r="P592" s="320"/>
      <c r="Q592" s="320"/>
    </row>
    <row r="593" spans="1:17" ht="25.5" customHeight="1" x14ac:dyDescent="0.25">
      <c r="A593" s="222"/>
      <c r="B593" s="386" t="s">
        <v>369</v>
      </c>
      <c r="C593" s="228" t="s">
        <v>19</v>
      </c>
      <c r="D593" s="231">
        <v>44533</v>
      </c>
      <c r="E593" s="389">
        <v>44557</v>
      </c>
      <c r="F593" s="392" t="s">
        <v>393</v>
      </c>
      <c r="G593" s="30" t="s">
        <v>20</v>
      </c>
      <c r="H593" s="46">
        <f t="shared" ref="H593:K593" si="289">H594+H595+H596</f>
        <v>106.2</v>
      </c>
      <c r="I593" s="25">
        <f t="shared" si="289"/>
        <v>106.2</v>
      </c>
      <c r="J593" s="2">
        <f t="shared" si="289"/>
        <v>0</v>
      </c>
      <c r="K593" s="2">
        <f t="shared" si="289"/>
        <v>0</v>
      </c>
      <c r="L593" s="53">
        <f t="shared" ref="L593:L594" si="290">J593/H593*100</f>
        <v>0</v>
      </c>
      <c r="M593" s="61">
        <f t="shared" si="287"/>
        <v>-106.2</v>
      </c>
      <c r="N593" s="53">
        <f t="shared" ref="N593:N594" si="291">K593/H593*100</f>
        <v>0</v>
      </c>
      <c r="O593" s="61">
        <f t="shared" si="288"/>
        <v>-106.2</v>
      </c>
      <c r="P593" s="326"/>
      <c r="Q593" s="326"/>
    </row>
    <row r="594" spans="1:17" x14ac:dyDescent="0.25">
      <c r="A594" s="223"/>
      <c r="B594" s="387"/>
      <c r="C594" s="229"/>
      <c r="D594" s="232"/>
      <c r="E594" s="390"/>
      <c r="F594" s="393"/>
      <c r="G594" s="160" t="s">
        <v>21</v>
      </c>
      <c r="H594" s="163">
        <v>106.2</v>
      </c>
      <c r="I594" s="164">
        <v>106.2</v>
      </c>
      <c r="J594" s="71">
        <v>0</v>
      </c>
      <c r="K594" s="71">
        <v>0</v>
      </c>
      <c r="L594" s="54">
        <f t="shared" si="290"/>
        <v>0</v>
      </c>
      <c r="M594" s="64">
        <f t="shared" si="287"/>
        <v>-106.2</v>
      </c>
      <c r="N594" s="54">
        <f t="shared" si="291"/>
        <v>0</v>
      </c>
      <c r="O594" s="64">
        <f t="shared" si="288"/>
        <v>-106.2</v>
      </c>
      <c r="P594" s="327"/>
      <c r="Q594" s="327"/>
    </row>
    <row r="595" spans="1:17" x14ac:dyDescent="0.25">
      <c r="A595" s="223"/>
      <c r="B595" s="387"/>
      <c r="C595" s="229"/>
      <c r="D595" s="232"/>
      <c r="E595" s="390"/>
      <c r="F595" s="393"/>
      <c r="G595" s="160" t="s">
        <v>22</v>
      </c>
      <c r="H595" s="78">
        <v>0</v>
      </c>
      <c r="I595" s="63">
        <v>0</v>
      </c>
      <c r="J595" s="71">
        <v>0</v>
      </c>
      <c r="K595" s="71">
        <v>0</v>
      </c>
      <c r="L595" s="62">
        <v>0</v>
      </c>
      <c r="M595" s="64">
        <f t="shared" si="287"/>
        <v>0</v>
      </c>
      <c r="N595" s="62">
        <v>0</v>
      </c>
      <c r="O595" s="64">
        <f t="shared" si="288"/>
        <v>0</v>
      </c>
      <c r="P595" s="327"/>
      <c r="Q595" s="327"/>
    </row>
    <row r="596" spans="1:17" x14ac:dyDescent="0.25">
      <c r="A596" s="282"/>
      <c r="B596" s="388"/>
      <c r="C596" s="286"/>
      <c r="D596" s="288"/>
      <c r="E596" s="391"/>
      <c r="F596" s="394"/>
      <c r="G596" s="160" t="s">
        <v>23</v>
      </c>
      <c r="H596" s="78">
        <v>0</v>
      </c>
      <c r="I596" s="63">
        <v>0</v>
      </c>
      <c r="J596" s="71">
        <v>0</v>
      </c>
      <c r="K596" s="71">
        <v>0</v>
      </c>
      <c r="L596" s="62">
        <v>0</v>
      </c>
      <c r="M596" s="64">
        <f t="shared" si="287"/>
        <v>0</v>
      </c>
      <c r="N596" s="62">
        <v>0</v>
      </c>
      <c r="O596" s="64">
        <f t="shared" si="288"/>
        <v>0</v>
      </c>
      <c r="P596" s="328"/>
      <c r="Q596" s="328"/>
    </row>
    <row r="597" spans="1:17" ht="29.25" customHeight="1" x14ac:dyDescent="0.25">
      <c r="A597" s="222"/>
      <c r="B597" s="386" t="s">
        <v>370</v>
      </c>
      <c r="C597" s="228" t="s">
        <v>19</v>
      </c>
      <c r="D597" s="231">
        <v>44414</v>
      </c>
      <c r="E597" s="389">
        <v>44532</v>
      </c>
      <c r="F597" s="392" t="s">
        <v>394</v>
      </c>
      <c r="G597" s="30" t="s">
        <v>20</v>
      </c>
      <c r="H597" s="46">
        <f t="shared" ref="H597:K597" si="292">H598+H599+H600</f>
        <v>500</v>
      </c>
      <c r="I597" s="25">
        <f t="shared" si="292"/>
        <v>500</v>
      </c>
      <c r="J597" s="2">
        <f t="shared" si="292"/>
        <v>493.1</v>
      </c>
      <c r="K597" s="2">
        <f t="shared" si="292"/>
        <v>493.1</v>
      </c>
      <c r="L597" s="53">
        <f t="shared" ref="L597:L598" si="293">J597/H597*100</f>
        <v>98.62</v>
      </c>
      <c r="M597" s="61">
        <f t="shared" si="287"/>
        <v>-6.8999999999999773</v>
      </c>
      <c r="N597" s="53">
        <f t="shared" ref="N597:N598" si="294">K597/H597*100</f>
        <v>98.62</v>
      </c>
      <c r="O597" s="61">
        <f t="shared" si="288"/>
        <v>-6.8999999999999773</v>
      </c>
      <c r="P597" s="326"/>
      <c r="Q597" s="326" t="s">
        <v>433</v>
      </c>
    </row>
    <row r="598" spans="1:17" ht="23.25" customHeight="1" x14ac:dyDescent="0.25">
      <c r="A598" s="223"/>
      <c r="B598" s="387"/>
      <c r="C598" s="229"/>
      <c r="D598" s="232"/>
      <c r="E598" s="390"/>
      <c r="F598" s="393"/>
      <c r="G598" s="160" t="s">
        <v>21</v>
      </c>
      <c r="H598" s="163">
        <v>500</v>
      </c>
      <c r="I598" s="164">
        <v>500</v>
      </c>
      <c r="J598" s="165">
        <v>493.1</v>
      </c>
      <c r="K598" s="165">
        <v>493.1</v>
      </c>
      <c r="L598" s="54">
        <f t="shared" si="293"/>
        <v>98.62</v>
      </c>
      <c r="M598" s="64">
        <f t="shared" si="287"/>
        <v>-6.8999999999999773</v>
      </c>
      <c r="N598" s="54">
        <f t="shared" si="294"/>
        <v>98.62</v>
      </c>
      <c r="O598" s="64">
        <f t="shared" si="288"/>
        <v>-6.8999999999999773</v>
      </c>
      <c r="P598" s="327"/>
      <c r="Q598" s="327"/>
    </row>
    <row r="599" spans="1:17" ht="25.5" customHeight="1" x14ac:dyDescent="0.25">
      <c r="A599" s="223"/>
      <c r="B599" s="387"/>
      <c r="C599" s="229"/>
      <c r="D599" s="232"/>
      <c r="E599" s="390"/>
      <c r="F599" s="393"/>
      <c r="G599" s="160" t="s">
        <v>22</v>
      </c>
      <c r="H599" s="78">
        <v>0</v>
      </c>
      <c r="I599" s="63">
        <v>0</v>
      </c>
      <c r="J599" s="71">
        <v>0</v>
      </c>
      <c r="K599" s="71">
        <v>0</v>
      </c>
      <c r="L599" s="62">
        <v>0</v>
      </c>
      <c r="M599" s="64">
        <f t="shared" si="287"/>
        <v>0</v>
      </c>
      <c r="N599" s="62">
        <v>0</v>
      </c>
      <c r="O599" s="64">
        <f t="shared" si="288"/>
        <v>0</v>
      </c>
      <c r="P599" s="327"/>
      <c r="Q599" s="327"/>
    </row>
    <row r="600" spans="1:17" x14ac:dyDescent="0.25">
      <c r="A600" s="282"/>
      <c r="B600" s="388"/>
      <c r="C600" s="286"/>
      <c r="D600" s="288"/>
      <c r="E600" s="391"/>
      <c r="F600" s="394"/>
      <c r="G600" s="160" t="s">
        <v>23</v>
      </c>
      <c r="H600" s="78">
        <v>0</v>
      </c>
      <c r="I600" s="63">
        <v>0</v>
      </c>
      <c r="J600" s="71">
        <v>0</v>
      </c>
      <c r="K600" s="71">
        <v>0</v>
      </c>
      <c r="L600" s="62">
        <v>0</v>
      </c>
      <c r="M600" s="64">
        <f t="shared" si="287"/>
        <v>0</v>
      </c>
      <c r="N600" s="62">
        <v>0</v>
      </c>
      <c r="O600" s="64">
        <f t="shared" si="288"/>
        <v>0</v>
      </c>
      <c r="P600" s="328"/>
      <c r="Q600" s="328"/>
    </row>
    <row r="601" spans="1:17" ht="23.25" customHeight="1" x14ac:dyDescent="0.25">
      <c r="A601" s="222"/>
      <c r="B601" s="386" t="s">
        <v>371</v>
      </c>
      <c r="C601" s="228" t="s">
        <v>19</v>
      </c>
      <c r="D601" s="231">
        <v>44413</v>
      </c>
      <c r="E601" s="389">
        <v>44483</v>
      </c>
      <c r="F601" s="392" t="s">
        <v>395</v>
      </c>
      <c r="G601" s="30" t="s">
        <v>20</v>
      </c>
      <c r="H601" s="46">
        <f t="shared" ref="H601:K601" si="295">H602+H603+H604</f>
        <v>350</v>
      </c>
      <c r="I601" s="25">
        <f t="shared" si="295"/>
        <v>350</v>
      </c>
      <c r="J601" s="2">
        <f t="shared" si="295"/>
        <v>0</v>
      </c>
      <c r="K601" s="2">
        <f t="shared" si="295"/>
        <v>0</v>
      </c>
      <c r="L601" s="53">
        <f t="shared" ref="L601:L603" si="296">J601/H601*100</f>
        <v>0</v>
      </c>
      <c r="M601" s="20">
        <f t="shared" si="287"/>
        <v>-350</v>
      </c>
      <c r="N601" s="53">
        <f t="shared" ref="N601:N603" si="297">K601/H601*100</f>
        <v>0</v>
      </c>
      <c r="O601" s="20">
        <f t="shared" si="288"/>
        <v>-350</v>
      </c>
      <c r="P601" s="240" t="s">
        <v>323</v>
      </c>
      <c r="Q601" s="326" t="s">
        <v>434</v>
      </c>
    </row>
    <row r="602" spans="1:17" x14ac:dyDescent="0.25">
      <c r="A602" s="223"/>
      <c r="B602" s="387"/>
      <c r="C602" s="229"/>
      <c r="D602" s="232"/>
      <c r="E602" s="390"/>
      <c r="F602" s="393"/>
      <c r="G602" s="160" t="s">
        <v>21</v>
      </c>
      <c r="H602" s="163">
        <v>350</v>
      </c>
      <c r="I602" s="164">
        <v>350</v>
      </c>
      <c r="J602" s="71">
        <v>0</v>
      </c>
      <c r="K602" s="71">
        <v>0</v>
      </c>
      <c r="L602" s="54">
        <f t="shared" si="296"/>
        <v>0</v>
      </c>
      <c r="M602" s="12">
        <f t="shared" si="287"/>
        <v>-350</v>
      </c>
      <c r="N602" s="54">
        <f t="shared" si="297"/>
        <v>0</v>
      </c>
      <c r="O602" s="12">
        <f t="shared" si="288"/>
        <v>-350</v>
      </c>
      <c r="P602" s="241"/>
      <c r="Q602" s="327"/>
    </row>
    <row r="603" spans="1:17" x14ac:dyDescent="0.25">
      <c r="A603" s="223"/>
      <c r="B603" s="387"/>
      <c r="C603" s="229"/>
      <c r="D603" s="232"/>
      <c r="E603" s="390"/>
      <c r="F603" s="393"/>
      <c r="G603" s="160" t="s">
        <v>22</v>
      </c>
      <c r="H603" s="78">
        <v>0</v>
      </c>
      <c r="I603" s="63">
        <v>0</v>
      </c>
      <c r="J603" s="71">
        <v>0</v>
      </c>
      <c r="K603" s="71">
        <v>0</v>
      </c>
      <c r="L603" s="54" t="e">
        <f t="shared" si="296"/>
        <v>#DIV/0!</v>
      </c>
      <c r="M603" s="12">
        <f t="shared" si="287"/>
        <v>0</v>
      </c>
      <c r="N603" s="54" t="e">
        <f t="shared" si="297"/>
        <v>#DIV/0!</v>
      </c>
      <c r="O603" s="12">
        <f t="shared" si="288"/>
        <v>0</v>
      </c>
      <c r="P603" s="241"/>
      <c r="Q603" s="327"/>
    </row>
    <row r="604" spans="1:17" x14ac:dyDescent="0.25">
      <c r="A604" s="282"/>
      <c r="B604" s="388"/>
      <c r="C604" s="286"/>
      <c r="D604" s="288"/>
      <c r="E604" s="391"/>
      <c r="F604" s="394"/>
      <c r="G604" s="160" t="s">
        <v>23</v>
      </c>
      <c r="H604" s="78">
        <v>0</v>
      </c>
      <c r="I604" s="63">
        <v>0</v>
      </c>
      <c r="J604" s="71">
        <v>0</v>
      </c>
      <c r="K604" s="71">
        <v>0</v>
      </c>
      <c r="L604" s="62">
        <v>0</v>
      </c>
      <c r="M604" s="64">
        <f t="shared" si="287"/>
        <v>0</v>
      </c>
      <c r="N604" s="62">
        <v>0</v>
      </c>
      <c r="O604" s="64">
        <f t="shared" si="288"/>
        <v>0</v>
      </c>
      <c r="P604" s="335"/>
      <c r="Q604" s="328"/>
    </row>
    <row r="605" spans="1:17" ht="22.5" customHeight="1" x14ac:dyDescent="0.25">
      <c r="A605" s="222"/>
      <c r="B605" s="386" t="s">
        <v>372</v>
      </c>
      <c r="C605" s="228" t="s">
        <v>19</v>
      </c>
      <c r="D605" s="231">
        <v>44409</v>
      </c>
      <c r="E605" s="389">
        <v>44557</v>
      </c>
      <c r="F605" s="392" t="s">
        <v>396</v>
      </c>
      <c r="G605" s="30" t="s">
        <v>20</v>
      </c>
      <c r="H605" s="46">
        <f t="shared" ref="H605:K605" si="298">H606+H607+H608</f>
        <v>104.5</v>
      </c>
      <c r="I605" s="25">
        <f t="shared" si="298"/>
        <v>104.5</v>
      </c>
      <c r="J605" s="2">
        <f t="shared" si="298"/>
        <v>25</v>
      </c>
      <c r="K605" s="2">
        <f t="shared" si="298"/>
        <v>25</v>
      </c>
      <c r="L605" s="53">
        <f t="shared" ref="L605:L607" si="299">J605/H605*100</f>
        <v>23.923444976076556</v>
      </c>
      <c r="M605" s="20">
        <f t="shared" si="287"/>
        <v>-79.5</v>
      </c>
      <c r="N605" s="53">
        <f t="shared" ref="N605:N607" si="300">K605/H605*100</f>
        <v>23.923444976076556</v>
      </c>
      <c r="O605" s="20">
        <f t="shared" si="288"/>
        <v>-79.5</v>
      </c>
      <c r="P605" s="240" t="s">
        <v>323</v>
      </c>
      <c r="Q605" s="326" t="s">
        <v>435</v>
      </c>
    </row>
    <row r="606" spans="1:17" ht="17.45" customHeight="1" x14ac:dyDescent="0.25">
      <c r="A606" s="223"/>
      <c r="B606" s="387"/>
      <c r="C606" s="229"/>
      <c r="D606" s="232"/>
      <c r="E606" s="390"/>
      <c r="F606" s="393"/>
      <c r="G606" s="160" t="s">
        <v>21</v>
      </c>
      <c r="H606" s="163">
        <v>104.5</v>
      </c>
      <c r="I606" s="164">
        <v>104.5</v>
      </c>
      <c r="J606" s="173">
        <v>25</v>
      </c>
      <c r="K606" s="173">
        <v>25</v>
      </c>
      <c r="L606" s="54">
        <f t="shared" si="299"/>
        <v>23.923444976076556</v>
      </c>
      <c r="M606" s="12">
        <f t="shared" si="287"/>
        <v>-79.5</v>
      </c>
      <c r="N606" s="54">
        <f t="shared" si="300"/>
        <v>23.923444976076556</v>
      </c>
      <c r="O606" s="12">
        <f t="shared" si="288"/>
        <v>-79.5</v>
      </c>
      <c r="P606" s="241"/>
      <c r="Q606" s="327"/>
    </row>
    <row r="607" spans="1:17" ht="16.149999999999999" customHeight="1" x14ac:dyDescent="0.25">
      <c r="A607" s="223"/>
      <c r="B607" s="387"/>
      <c r="C607" s="229"/>
      <c r="D607" s="232"/>
      <c r="E607" s="390"/>
      <c r="F607" s="393"/>
      <c r="G607" s="160" t="s">
        <v>22</v>
      </c>
      <c r="H607" s="78">
        <v>0</v>
      </c>
      <c r="I607" s="63">
        <v>0</v>
      </c>
      <c r="J607" s="71">
        <v>0</v>
      </c>
      <c r="K607" s="71">
        <v>0</v>
      </c>
      <c r="L607" s="54" t="e">
        <f t="shared" si="299"/>
        <v>#DIV/0!</v>
      </c>
      <c r="M607" s="12">
        <f t="shared" si="287"/>
        <v>0</v>
      </c>
      <c r="N607" s="54" t="e">
        <f t="shared" si="300"/>
        <v>#DIV/0!</v>
      </c>
      <c r="O607" s="12">
        <f t="shared" si="288"/>
        <v>0</v>
      </c>
      <c r="P607" s="241"/>
      <c r="Q607" s="327"/>
    </row>
    <row r="608" spans="1:17" x14ac:dyDescent="0.25">
      <c r="A608" s="282"/>
      <c r="B608" s="388"/>
      <c r="C608" s="286"/>
      <c r="D608" s="288"/>
      <c r="E608" s="391"/>
      <c r="F608" s="394"/>
      <c r="G608" s="160" t="s">
        <v>23</v>
      </c>
      <c r="H608" s="78">
        <v>0</v>
      </c>
      <c r="I608" s="63">
        <v>0</v>
      </c>
      <c r="J608" s="71">
        <v>0</v>
      </c>
      <c r="K608" s="71">
        <v>0</v>
      </c>
      <c r="L608" s="62">
        <v>0</v>
      </c>
      <c r="M608" s="64">
        <f t="shared" si="287"/>
        <v>0</v>
      </c>
      <c r="N608" s="62">
        <v>0</v>
      </c>
      <c r="O608" s="64">
        <f t="shared" si="288"/>
        <v>0</v>
      </c>
      <c r="P608" s="335"/>
      <c r="Q608" s="328"/>
    </row>
    <row r="609" spans="1:17" ht="21.75" customHeight="1" x14ac:dyDescent="0.25">
      <c r="A609" s="222"/>
      <c r="B609" s="386" t="s">
        <v>373</v>
      </c>
      <c r="C609" s="228" t="s">
        <v>19</v>
      </c>
      <c r="D609" s="231">
        <v>44391</v>
      </c>
      <c r="E609" s="389">
        <v>44445</v>
      </c>
      <c r="F609" s="392" t="s">
        <v>397</v>
      </c>
      <c r="G609" s="30" t="s">
        <v>20</v>
      </c>
      <c r="H609" s="46">
        <f t="shared" ref="H609:K609" si="301">H610+H611+H612</f>
        <v>10</v>
      </c>
      <c r="I609" s="25">
        <f t="shared" si="301"/>
        <v>10</v>
      </c>
      <c r="J609" s="2">
        <f t="shared" si="301"/>
        <v>10</v>
      </c>
      <c r="K609" s="2">
        <f t="shared" si="301"/>
        <v>10</v>
      </c>
      <c r="L609" s="53">
        <f t="shared" ref="L609:L611" si="302">J609/H609*100</f>
        <v>100</v>
      </c>
      <c r="M609" s="61">
        <f t="shared" si="287"/>
        <v>0</v>
      </c>
      <c r="N609" s="53">
        <f t="shared" ref="N609:N611" si="303">K609/H609*100</f>
        <v>100</v>
      </c>
      <c r="O609" s="61">
        <f t="shared" si="288"/>
        <v>0</v>
      </c>
      <c r="P609" s="326"/>
      <c r="Q609" s="326" t="s">
        <v>436</v>
      </c>
    </row>
    <row r="610" spans="1:17" ht="18.600000000000001" customHeight="1" x14ac:dyDescent="0.25">
      <c r="A610" s="223"/>
      <c r="B610" s="387"/>
      <c r="C610" s="229"/>
      <c r="D610" s="232"/>
      <c r="E610" s="390"/>
      <c r="F610" s="393"/>
      <c r="G610" s="160" t="s">
        <v>21</v>
      </c>
      <c r="H610" s="163">
        <v>10</v>
      </c>
      <c r="I610" s="164">
        <v>10</v>
      </c>
      <c r="J610" s="165">
        <v>10</v>
      </c>
      <c r="K610" s="165">
        <v>10</v>
      </c>
      <c r="L610" s="54">
        <f t="shared" si="302"/>
        <v>100</v>
      </c>
      <c r="M610" s="64">
        <f t="shared" si="287"/>
        <v>0</v>
      </c>
      <c r="N610" s="54">
        <f t="shared" si="303"/>
        <v>100</v>
      </c>
      <c r="O610" s="64">
        <f t="shared" si="288"/>
        <v>0</v>
      </c>
      <c r="P610" s="327"/>
      <c r="Q610" s="327"/>
    </row>
    <row r="611" spans="1:17" x14ac:dyDescent="0.25">
      <c r="A611" s="223"/>
      <c r="B611" s="387"/>
      <c r="C611" s="229"/>
      <c r="D611" s="232"/>
      <c r="E611" s="390"/>
      <c r="F611" s="393"/>
      <c r="G611" s="160" t="s">
        <v>22</v>
      </c>
      <c r="H611" s="78">
        <v>0</v>
      </c>
      <c r="I611" s="63">
        <v>0</v>
      </c>
      <c r="J611" s="71">
        <v>0</v>
      </c>
      <c r="K611" s="71">
        <v>0</v>
      </c>
      <c r="L611" s="54" t="e">
        <f t="shared" si="302"/>
        <v>#DIV/0!</v>
      </c>
      <c r="M611" s="64">
        <f t="shared" si="287"/>
        <v>0</v>
      </c>
      <c r="N611" s="54" t="e">
        <f t="shared" si="303"/>
        <v>#DIV/0!</v>
      </c>
      <c r="O611" s="64">
        <f t="shared" si="288"/>
        <v>0</v>
      </c>
      <c r="P611" s="327"/>
      <c r="Q611" s="327"/>
    </row>
    <row r="612" spans="1:17" x14ac:dyDescent="0.25">
      <c r="A612" s="282"/>
      <c r="B612" s="388"/>
      <c r="C612" s="286"/>
      <c r="D612" s="288"/>
      <c r="E612" s="391"/>
      <c r="F612" s="394"/>
      <c r="G612" s="160" t="s">
        <v>23</v>
      </c>
      <c r="H612" s="78">
        <v>0</v>
      </c>
      <c r="I612" s="63">
        <v>0</v>
      </c>
      <c r="J612" s="71">
        <v>0</v>
      </c>
      <c r="K612" s="71">
        <v>0</v>
      </c>
      <c r="L612" s="62">
        <v>0</v>
      </c>
      <c r="M612" s="64">
        <f t="shared" si="287"/>
        <v>0</v>
      </c>
      <c r="N612" s="62">
        <v>0</v>
      </c>
      <c r="O612" s="64">
        <f t="shared" si="288"/>
        <v>0</v>
      </c>
      <c r="P612" s="328"/>
      <c r="Q612" s="328"/>
    </row>
    <row r="613" spans="1:17" ht="18" customHeight="1" x14ac:dyDescent="0.25">
      <c r="A613" s="222"/>
      <c r="B613" s="386" t="s">
        <v>374</v>
      </c>
      <c r="C613" s="228" t="s">
        <v>19</v>
      </c>
      <c r="D613" s="231">
        <v>44470</v>
      </c>
      <c r="E613" s="389">
        <v>44543</v>
      </c>
      <c r="F613" s="392"/>
      <c r="G613" s="30" t="s">
        <v>20</v>
      </c>
      <c r="H613" s="46">
        <f t="shared" ref="H613:K613" si="304">H614+H615+H616</f>
        <v>146</v>
      </c>
      <c r="I613" s="25">
        <f t="shared" si="304"/>
        <v>146</v>
      </c>
      <c r="J613" s="2">
        <f t="shared" si="304"/>
        <v>0</v>
      </c>
      <c r="K613" s="2">
        <f t="shared" si="304"/>
        <v>0</v>
      </c>
      <c r="L613" s="53">
        <f t="shared" ref="L613:L615" si="305">J613/H613*100</f>
        <v>0</v>
      </c>
      <c r="M613" s="61">
        <f t="shared" si="287"/>
        <v>-146</v>
      </c>
      <c r="N613" s="53">
        <f t="shared" ref="N613:N615" si="306">K613/H613*100</f>
        <v>0</v>
      </c>
      <c r="O613" s="61">
        <f t="shared" si="288"/>
        <v>-146</v>
      </c>
      <c r="P613" s="326"/>
      <c r="Q613" s="326"/>
    </row>
    <row r="614" spans="1:17" x14ac:dyDescent="0.25">
      <c r="A614" s="223"/>
      <c r="B614" s="387"/>
      <c r="C614" s="229"/>
      <c r="D614" s="232"/>
      <c r="E614" s="390"/>
      <c r="F614" s="393"/>
      <c r="G614" s="160" t="s">
        <v>21</v>
      </c>
      <c r="H614" s="163">
        <v>146</v>
      </c>
      <c r="I614" s="164">
        <v>146</v>
      </c>
      <c r="J614" s="220"/>
      <c r="K614" s="220"/>
      <c r="L614" s="54">
        <f t="shared" si="305"/>
        <v>0</v>
      </c>
      <c r="M614" s="64">
        <f t="shared" si="287"/>
        <v>-146</v>
      </c>
      <c r="N614" s="54">
        <f t="shared" si="306"/>
        <v>0</v>
      </c>
      <c r="O614" s="64">
        <f t="shared" si="288"/>
        <v>-146</v>
      </c>
      <c r="P614" s="327"/>
      <c r="Q614" s="327"/>
    </row>
    <row r="615" spans="1:17" x14ac:dyDescent="0.25">
      <c r="A615" s="223"/>
      <c r="B615" s="387"/>
      <c r="C615" s="229"/>
      <c r="D615" s="232"/>
      <c r="E615" s="390"/>
      <c r="F615" s="393"/>
      <c r="G615" s="160" t="s">
        <v>22</v>
      </c>
      <c r="H615" s="78">
        <v>0</v>
      </c>
      <c r="I615" s="63">
        <v>0</v>
      </c>
      <c r="J615" s="71">
        <v>0</v>
      </c>
      <c r="K615" s="71">
        <v>0</v>
      </c>
      <c r="L615" s="54" t="e">
        <f t="shared" si="305"/>
        <v>#DIV/0!</v>
      </c>
      <c r="M615" s="64">
        <f t="shared" si="287"/>
        <v>0</v>
      </c>
      <c r="N615" s="54" t="e">
        <f t="shared" si="306"/>
        <v>#DIV/0!</v>
      </c>
      <c r="O615" s="64">
        <f t="shared" si="288"/>
        <v>0</v>
      </c>
      <c r="P615" s="327"/>
      <c r="Q615" s="327"/>
    </row>
    <row r="616" spans="1:17" x14ac:dyDescent="0.25">
      <c r="A616" s="282"/>
      <c r="B616" s="388"/>
      <c r="C616" s="286"/>
      <c r="D616" s="288"/>
      <c r="E616" s="391"/>
      <c r="F616" s="394"/>
      <c r="G616" s="160" t="s">
        <v>23</v>
      </c>
      <c r="H616" s="78">
        <v>0</v>
      </c>
      <c r="I616" s="63">
        <v>0</v>
      </c>
      <c r="J616" s="71">
        <v>0</v>
      </c>
      <c r="K616" s="71">
        <v>0</v>
      </c>
      <c r="L616" s="62">
        <v>0</v>
      </c>
      <c r="M616" s="64">
        <f t="shared" si="287"/>
        <v>0</v>
      </c>
      <c r="N616" s="62">
        <v>0</v>
      </c>
      <c r="O616" s="64">
        <f t="shared" si="288"/>
        <v>0</v>
      </c>
      <c r="P616" s="328"/>
      <c r="Q616" s="328"/>
    </row>
    <row r="617" spans="1:17" ht="24" customHeight="1" x14ac:dyDescent="0.25">
      <c r="A617" s="222"/>
      <c r="B617" s="386" t="s">
        <v>375</v>
      </c>
      <c r="C617" s="228" t="s">
        <v>19</v>
      </c>
      <c r="D617" s="231">
        <v>44410</v>
      </c>
      <c r="E617" s="389">
        <v>44419</v>
      </c>
      <c r="F617" s="392" t="s">
        <v>398</v>
      </c>
      <c r="G617" s="30" t="s">
        <v>20</v>
      </c>
      <c r="H617" s="46">
        <f t="shared" ref="H617:K617" si="307">H618+H619+H620</f>
        <v>350</v>
      </c>
      <c r="I617" s="25">
        <f t="shared" si="307"/>
        <v>350</v>
      </c>
      <c r="J617" s="2">
        <f t="shared" si="307"/>
        <v>350</v>
      </c>
      <c r="K617" s="2">
        <f t="shared" si="307"/>
        <v>350</v>
      </c>
      <c r="L617" s="53">
        <f t="shared" ref="L617:L619" si="308">J617/H617*100</f>
        <v>100</v>
      </c>
      <c r="M617" s="20">
        <f t="shared" si="287"/>
        <v>0</v>
      </c>
      <c r="N617" s="53">
        <f t="shared" ref="N617:N619" si="309">K617/H617*100</f>
        <v>100</v>
      </c>
      <c r="O617" s="20">
        <f t="shared" si="288"/>
        <v>0</v>
      </c>
      <c r="P617" s="240" t="s">
        <v>323</v>
      </c>
      <c r="Q617" s="326" t="s">
        <v>437</v>
      </c>
    </row>
    <row r="618" spans="1:17" ht="26.25" customHeight="1" x14ac:dyDescent="0.25">
      <c r="A618" s="223"/>
      <c r="B618" s="387"/>
      <c r="C618" s="229"/>
      <c r="D618" s="232"/>
      <c r="E618" s="390"/>
      <c r="F618" s="393"/>
      <c r="G618" s="160" t="s">
        <v>21</v>
      </c>
      <c r="H618" s="163">
        <v>350</v>
      </c>
      <c r="I618" s="164">
        <v>350</v>
      </c>
      <c r="J618" s="165">
        <v>350</v>
      </c>
      <c r="K618" s="165">
        <v>350</v>
      </c>
      <c r="L618" s="54">
        <f t="shared" si="308"/>
        <v>100</v>
      </c>
      <c r="M618" s="12">
        <f t="shared" si="287"/>
        <v>0</v>
      </c>
      <c r="N618" s="54">
        <f t="shared" si="309"/>
        <v>100</v>
      </c>
      <c r="O618" s="12">
        <f t="shared" si="288"/>
        <v>0</v>
      </c>
      <c r="P618" s="241"/>
      <c r="Q618" s="327"/>
    </row>
    <row r="619" spans="1:17" ht="24.75" customHeight="1" x14ac:dyDescent="0.25">
      <c r="A619" s="223"/>
      <c r="B619" s="387"/>
      <c r="C619" s="229"/>
      <c r="D619" s="232"/>
      <c r="E619" s="390"/>
      <c r="F619" s="393"/>
      <c r="G619" s="160" t="s">
        <v>22</v>
      </c>
      <c r="H619" s="78">
        <v>0</v>
      </c>
      <c r="I619" s="63">
        <v>0</v>
      </c>
      <c r="J619" s="71">
        <v>0</v>
      </c>
      <c r="K619" s="71">
        <v>0</v>
      </c>
      <c r="L619" s="54" t="e">
        <f t="shared" si="308"/>
        <v>#DIV/0!</v>
      </c>
      <c r="M619" s="12">
        <f>J619-H619</f>
        <v>0</v>
      </c>
      <c r="N619" s="54" t="e">
        <f t="shared" si="309"/>
        <v>#DIV/0!</v>
      </c>
      <c r="O619" s="12">
        <f t="shared" si="288"/>
        <v>0</v>
      </c>
      <c r="P619" s="241"/>
      <c r="Q619" s="327"/>
    </row>
    <row r="620" spans="1:17" ht="23.25" customHeight="1" x14ac:dyDescent="0.25">
      <c r="A620" s="282"/>
      <c r="B620" s="388"/>
      <c r="C620" s="286"/>
      <c r="D620" s="288"/>
      <c r="E620" s="391"/>
      <c r="F620" s="394"/>
      <c r="G620" s="160" t="s">
        <v>23</v>
      </c>
      <c r="H620" s="78">
        <v>0</v>
      </c>
      <c r="I620" s="63">
        <v>0</v>
      </c>
      <c r="J620" s="71">
        <v>0</v>
      </c>
      <c r="K620" s="71">
        <v>0</v>
      </c>
      <c r="L620" s="62">
        <v>0</v>
      </c>
      <c r="M620" s="64">
        <f t="shared" si="287"/>
        <v>0</v>
      </c>
      <c r="N620" s="62">
        <v>0</v>
      </c>
      <c r="O620" s="14">
        <f t="shared" si="288"/>
        <v>0</v>
      </c>
      <c r="P620" s="335"/>
      <c r="Q620" s="328"/>
    </row>
    <row r="621" spans="1:17" ht="22.5" customHeight="1" x14ac:dyDescent="0.25">
      <c r="A621" s="222"/>
      <c r="B621" s="386" t="s">
        <v>376</v>
      </c>
      <c r="C621" s="228" t="s">
        <v>19</v>
      </c>
      <c r="D621" s="231">
        <v>44411</v>
      </c>
      <c r="E621" s="389">
        <v>44432</v>
      </c>
      <c r="F621" s="392" t="s">
        <v>399</v>
      </c>
      <c r="G621" s="30" t="s">
        <v>20</v>
      </c>
      <c r="H621" s="46">
        <f t="shared" ref="H621:K621" si="310">H622+H623+H624</f>
        <v>15</v>
      </c>
      <c r="I621" s="25">
        <f t="shared" si="310"/>
        <v>15</v>
      </c>
      <c r="J621" s="2">
        <f t="shared" si="310"/>
        <v>15</v>
      </c>
      <c r="K621" s="2">
        <f t="shared" si="310"/>
        <v>15</v>
      </c>
      <c r="L621" s="53">
        <f t="shared" ref="L621:L622" si="311">J621/H621*100</f>
        <v>100</v>
      </c>
      <c r="M621" s="61">
        <f t="shared" ref="M621:M622" si="312">J621-H621</f>
        <v>0</v>
      </c>
      <c r="N621" s="53">
        <f t="shared" ref="N621:N622" si="313">K621/H621*100</f>
        <v>100</v>
      </c>
      <c r="O621" s="61">
        <f t="shared" ref="O621:O622" si="314">K621-H621</f>
        <v>0</v>
      </c>
      <c r="P621" s="279"/>
      <c r="Q621" s="279" t="s">
        <v>438</v>
      </c>
    </row>
    <row r="622" spans="1:17" ht="16.5" customHeight="1" x14ac:dyDescent="0.25">
      <c r="A622" s="223"/>
      <c r="B622" s="387"/>
      <c r="C622" s="229"/>
      <c r="D622" s="232"/>
      <c r="E622" s="390"/>
      <c r="F622" s="393"/>
      <c r="G622" s="160" t="s">
        <v>21</v>
      </c>
      <c r="H622" s="163">
        <v>15</v>
      </c>
      <c r="I622" s="164">
        <v>15</v>
      </c>
      <c r="J622" s="165">
        <v>15</v>
      </c>
      <c r="K622" s="165">
        <v>15</v>
      </c>
      <c r="L622" s="54">
        <f t="shared" si="311"/>
        <v>100</v>
      </c>
      <c r="M622" s="64">
        <f t="shared" si="312"/>
        <v>0</v>
      </c>
      <c r="N622" s="54">
        <f t="shared" si="313"/>
        <v>100</v>
      </c>
      <c r="O622" s="64">
        <f t="shared" si="314"/>
        <v>0</v>
      </c>
      <c r="P622" s="280"/>
      <c r="Q622" s="280"/>
    </row>
    <row r="623" spans="1:17" ht="16.5" customHeight="1" x14ac:dyDescent="0.25">
      <c r="A623" s="223"/>
      <c r="B623" s="387"/>
      <c r="C623" s="229"/>
      <c r="D623" s="232"/>
      <c r="E623" s="390"/>
      <c r="F623" s="393"/>
      <c r="G623" s="160" t="s">
        <v>22</v>
      </c>
      <c r="H623" s="76">
        <v>0</v>
      </c>
      <c r="I623" s="69">
        <v>0</v>
      </c>
      <c r="J623" s="77">
        <v>0</v>
      </c>
      <c r="K623" s="77">
        <v>0</v>
      </c>
      <c r="L623" s="62">
        <v>0</v>
      </c>
      <c r="M623" s="64">
        <v>0</v>
      </c>
      <c r="N623" s="62">
        <v>0</v>
      </c>
      <c r="O623" s="64">
        <v>0</v>
      </c>
      <c r="P623" s="280"/>
      <c r="Q623" s="280"/>
    </row>
    <row r="624" spans="1:17" ht="16.5" customHeight="1" x14ac:dyDescent="0.25">
      <c r="A624" s="282"/>
      <c r="B624" s="388"/>
      <c r="C624" s="286"/>
      <c r="D624" s="288"/>
      <c r="E624" s="391"/>
      <c r="F624" s="394"/>
      <c r="G624" s="160" t="s">
        <v>23</v>
      </c>
      <c r="H624" s="76">
        <v>0</v>
      </c>
      <c r="I624" s="69">
        <v>0</v>
      </c>
      <c r="J624" s="77">
        <v>0</v>
      </c>
      <c r="K624" s="77">
        <v>0</v>
      </c>
      <c r="L624" s="68">
        <v>0</v>
      </c>
      <c r="M624" s="70">
        <f t="shared" ref="M624:M626" si="315">J624-H624</f>
        <v>0</v>
      </c>
      <c r="N624" s="68">
        <v>0</v>
      </c>
      <c r="O624" s="70">
        <f t="shared" ref="O624:O626" si="316">K624-H624</f>
        <v>0</v>
      </c>
      <c r="P624" s="281"/>
      <c r="Q624" s="281"/>
    </row>
    <row r="625" spans="1:17" ht="20.25" hidden="1" customHeight="1" x14ac:dyDescent="0.25">
      <c r="A625" s="222"/>
      <c r="B625" s="386" t="s">
        <v>377</v>
      </c>
      <c r="C625" s="228" t="s">
        <v>19</v>
      </c>
      <c r="D625" s="231">
        <v>44491</v>
      </c>
      <c r="E625" s="389">
        <v>44511</v>
      </c>
      <c r="F625" s="395" t="s">
        <v>400</v>
      </c>
      <c r="G625" s="30" t="s">
        <v>20</v>
      </c>
      <c r="H625" s="79">
        <f t="shared" ref="H625:K625" si="317">H626+H627+H628</f>
        <v>0</v>
      </c>
      <c r="I625" s="60">
        <f t="shared" si="317"/>
        <v>0</v>
      </c>
      <c r="J625" s="80">
        <f t="shared" si="317"/>
        <v>0</v>
      </c>
      <c r="K625" s="80">
        <f t="shared" si="317"/>
        <v>0</v>
      </c>
      <c r="L625" s="59">
        <v>0</v>
      </c>
      <c r="M625" s="61">
        <f t="shared" si="315"/>
        <v>0</v>
      </c>
      <c r="N625" s="59">
        <v>0</v>
      </c>
      <c r="O625" s="61">
        <f t="shared" si="316"/>
        <v>0</v>
      </c>
      <c r="P625" s="279"/>
      <c r="Q625" s="279" t="s">
        <v>439</v>
      </c>
    </row>
    <row r="626" spans="1:17" ht="15" hidden="1" customHeight="1" x14ac:dyDescent="0.25">
      <c r="A626" s="223"/>
      <c r="B626" s="387"/>
      <c r="C626" s="229"/>
      <c r="D626" s="232"/>
      <c r="E626" s="390"/>
      <c r="F626" s="396"/>
      <c r="G626" s="160" t="s">
        <v>21</v>
      </c>
      <c r="H626" s="217"/>
      <c r="I626" s="172"/>
      <c r="J626" s="77">
        <v>0</v>
      </c>
      <c r="K626" s="77">
        <v>0</v>
      </c>
      <c r="L626" s="62">
        <v>0</v>
      </c>
      <c r="M626" s="61">
        <f t="shared" si="315"/>
        <v>0</v>
      </c>
      <c r="N626" s="62">
        <v>0</v>
      </c>
      <c r="O626" s="64">
        <f t="shared" si="316"/>
        <v>0</v>
      </c>
      <c r="P626" s="280"/>
      <c r="Q626" s="280"/>
    </row>
    <row r="627" spans="1:17" ht="15" hidden="1" customHeight="1" x14ac:dyDescent="0.25">
      <c r="A627" s="223"/>
      <c r="B627" s="387"/>
      <c r="C627" s="229"/>
      <c r="D627" s="232"/>
      <c r="E627" s="390"/>
      <c r="F627" s="396"/>
      <c r="G627" s="160" t="s">
        <v>22</v>
      </c>
      <c r="H627" s="76">
        <v>0</v>
      </c>
      <c r="I627" s="69">
        <v>0</v>
      </c>
      <c r="J627" s="77">
        <v>0</v>
      </c>
      <c r="K627" s="77">
        <v>0</v>
      </c>
      <c r="L627" s="62">
        <v>0</v>
      </c>
      <c r="M627" s="64">
        <v>0</v>
      </c>
      <c r="N627" s="62">
        <v>0</v>
      </c>
      <c r="O627" s="64">
        <v>0</v>
      </c>
      <c r="P627" s="280"/>
      <c r="Q627" s="280"/>
    </row>
    <row r="628" spans="1:17" ht="15" hidden="1" customHeight="1" x14ac:dyDescent="0.25">
      <c r="A628" s="282"/>
      <c r="B628" s="388"/>
      <c r="C628" s="286"/>
      <c r="D628" s="288"/>
      <c r="E628" s="391"/>
      <c r="F628" s="397"/>
      <c r="G628" s="160" t="s">
        <v>23</v>
      </c>
      <c r="H628" s="76">
        <v>0</v>
      </c>
      <c r="I628" s="69">
        <v>0</v>
      </c>
      <c r="J628" s="77">
        <v>0</v>
      </c>
      <c r="K628" s="77">
        <v>0</v>
      </c>
      <c r="L628" s="68">
        <v>0</v>
      </c>
      <c r="M628" s="70">
        <f t="shared" ref="M628:M630" si="318">J628-H628</f>
        <v>0</v>
      </c>
      <c r="N628" s="68">
        <v>0</v>
      </c>
      <c r="O628" s="70">
        <f t="shared" ref="O628:O630" si="319">K628-H628</f>
        <v>0</v>
      </c>
      <c r="P628" s="281"/>
      <c r="Q628" s="281"/>
    </row>
    <row r="629" spans="1:17" ht="33" customHeight="1" x14ac:dyDescent="0.25">
      <c r="A629" s="222"/>
      <c r="B629" s="386" t="s">
        <v>477</v>
      </c>
      <c r="C629" s="228" t="s">
        <v>19</v>
      </c>
      <c r="D629" s="399">
        <v>44400</v>
      </c>
      <c r="E629" s="402">
        <v>44526</v>
      </c>
      <c r="F629" s="395" t="s">
        <v>401</v>
      </c>
      <c r="G629" s="30" t="s">
        <v>20</v>
      </c>
      <c r="H629" s="79">
        <f t="shared" ref="H629:K629" si="320">H630+H631+H632</f>
        <v>149</v>
      </c>
      <c r="I629" s="60">
        <f t="shared" si="320"/>
        <v>149</v>
      </c>
      <c r="J629" s="80">
        <f t="shared" si="320"/>
        <v>44.7</v>
      </c>
      <c r="K629" s="80">
        <f t="shared" si="320"/>
        <v>44.7</v>
      </c>
      <c r="L629" s="59">
        <v>0</v>
      </c>
      <c r="M629" s="61">
        <f t="shared" si="318"/>
        <v>-104.3</v>
      </c>
      <c r="N629" s="59">
        <v>0</v>
      </c>
      <c r="O629" s="61">
        <f t="shared" si="319"/>
        <v>-104.3</v>
      </c>
      <c r="P629" s="279"/>
      <c r="Q629" s="279" t="s">
        <v>440</v>
      </c>
    </row>
    <row r="630" spans="1:17" ht="24.75" customHeight="1" x14ac:dyDescent="0.25">
      <c r="A630" s="223"/>
      <c r="B630" s="387"/>
      <c r="C630" s="229"/>
      <c r="D630" s="400"/>
      <c r="E630" s="403"/>
      <c r="F630" s="396"/>
      <c r="G630" s="185" t="s">
        <v>21</v>
      </c>
      <c r="H630" s="217">
        <v>149</v>
      </c>
      <c r="I630" s="172">
        <v>149</v>
      </c>
      <c r="J630" s="173">
        <v>44.7</v>
      </c>
      <c r="K630" s="173">
        <v>44.7</v>
      </c>
      <c r="L630" s="62">
        <v>0</v>
      </c>
      <c r="M630" s="64">
        <f t="shared" si="318"/>
        <v>-104.3</v>
      </c>
      <c r="N630" s="62">
        <v>0</v>
      </c>
      <c r="O630" s="64">
        <f t="shared" si="319"/>
        <v>-104.3</v>
      </c>
      <c r="P630" s="280"/>
      <c r="Q630" s="280"/>
    </row>
    <row r="631" spans="1:17" ht="26.25" customHeight="1" x14ac:dyDescent="0.25">
      <c r="A631" s="223"/>
      <c r="B631" s="387"/>
      <c r="C631" s="229"/>
      <c r="D631" s="400"/>
      <c r="E631" s="403"/>
      <c r="F631" s="396"/>
      <c r="G631" s="185" t="s">
        <v>22</v>
      </c>
      <c r="H631" s="76">
        <v>0</v>
      </c>
      <c r="I631" s="69">
        <v>0</v>
      </c>
      <c r="J631" s="77">
        <v>0</v>
      </c>
      <c r="K631" s="77">
        <v>0</v>
      </c>
      <c r="L631" s="62">
        <v>0</v>
      </c>
      <c r="M631" s="64">
        <v>0</v>
      </c>
      <c r="N631" s="62">
        <v>0</v>
      </c>
      <c r="O631" s="64">
        <v>0</v>
      </c>
      <c r="P631" s="280"/>
      <c r="Q631" s="280"/>
    </row>
    <row r="632" spans="1:17" ht="21.75" customHeight="1" x14ac:dyDescent="0.25">
      <c r="A632" s="282"/>
      <c r="B632" s="388"/>
      <c r="C632" s="286"/>
      <c r="D632" s="401"/>
      <c r="E632" s="403"/>
      <c r="F632" s="397"/>
      <c r="G632" s="185" t="s">
        <v>23</v>
      </c>
      <c r="H632" s="76">
        <v>0</v>
      </c>
      <c r="I632" s="69">
        <v>0</v>
      </c>
      <c r="J632" s="77">
        <v>0</v>
      </c>
      <c r="K632" s="77">
        <v>0</v>
      </c>
      <c r="L632" s="68">
        <v>0</v>
      </c>
      <c r="M632" s="70">
        <f t="shared" ref="M632:M633" si="321">J632-H632</f>
        <v>0</v>
      </c>
      <c r="N632" s="68">
        <v>0</v>
      </c>
      <c r="O632" s="70">
        <f t="shared" ref="O632:O634" si="322">K632-H632</f>
        <v>0</v>
      </c>
      <c r="P632" s="281"/>
      <c r="Q632" s="281"/>
    </row>
    <row r="633" spans="1:17" ht="30" customHeight="1" x14ac:dyDescent="0.25">
      <c r="A633" s="222"/>
      <c r="B633" s="386" t="s">
        <v>476</v>
      </c>
      <c r="C633" s="228" t="s">
        <v>19</v>
      </c>
      <c r="D633" s="399">
        <v>44400</v>
      </c>
      <c r="E633" s="402">
        <v>44561</v>
      </c>
      <c r="F633" s="395" t="s">
        <v>402</v>
      </c>
      <c r="G633" s="30" t="s">
        <v>20</v>
      </c>
      <c r="H633" s="79">
        <f t="shared" ref="H633:K633" si="323">H634+H635+H636</f>
        <v>173.1</v>
      </c>
      <c r="I633" s="60">
        <f t="shared" si="323"/>
        <v>173.1</v>
      </c>
      <c r="J633" s="80">
        <f t="shared" si="323"/>
        <v>59.2</v>
      </c>
      <c r="K633" s="80">
        <f t="shared" si="323"/>
        <v>59.2</v>
      </c>
      <c r="L633" s="59">
        <v>0</v>
      </c>
      <c r="M633" s="61">
        <f t="shared" si="321"/>
        <v>-113.89999999999999</v>
      </c>
      <c r="N633" s="59">
        <v>0</v>
      </c>
      <c r="O633" s="61">
        <f t="shared" si="322"/>
        <v>-113.89999999999999</v>
      </c>
      <c r="P633" s="279"/>
      <c r="Q633" s="279" t="s">
        <v>478</v>
      </c>
    </row>
    <row r="634" spans="1:17" ht="24.75" customHeight="1" x14ac:dyDescent="0.25">
      <c r="A634" s="223"/>
      <c r="B634" s="387"/>
      <c r="C634" s="229"/>
      <c r="D634" s="400"/>
      <c r="E634" s="403"/>
      <c r="F634" s="396"/>
      <c r="G634" s="185" t="s">
        <v>21</v>
      </c>
      <c r="H634" s="217">
        <f>197.6-88.6+64.1</f>
        <v>173.1</v>
      </c>
      <c r="I634" s="172">
        <f>197.6-88.6+64.1</f>
        <v>173.1</v>
      </c>
      <c r="J634" s="173">
        <v>59.2</v>
      </c>
      <c r="K634" s="173">
        <v>59.2</v>
      </c>
      <c r="L634" s="62">
        <v>0</v>
      </c>
      <c r="M634" s="64">
        <f>J634-H634</f>
        <v>-113.89999999999999</v>
      </c>
      <c r="N634" s="62">
        <v>0</v>
      </c>
      <c r="O634" s="64">
        <f t="shared" si="322"/>
        <v>-113.89999999999999</v>
      </c>
      <c r="P634" s="280"/>
      <c r="Q634" s="280"/>
    </row>
    <row r="635" spans="1:17" ht="21.75" customHeight="1" x14ac:dyDescent="0.25">
      <c r="A635" s="223"/>
      <c r="B635" s="387"/>
      <c r="C635" s="229"/>
      <c r="D635" s="400"/>
      <c r="E635" s="403"/>
      <c r="F635" s="396"/>
      <c r="G635" s="185" t="s">
        <v>22</v>
      </c>
      <c r="H635" s="76">
        <v>0</v>
      </c>
      <c r="I635" s="69">
        <v>0</v>
      </c>
      <c r="J635" s="77">
        <v>0</v>
      </c>
      <c r="K635" s="77">
        <v>0</v>
      </c>
      <c r="L635" s="62">
        <v>0</v>
      </c>
      <c r="M635" s="64">
        <v>0</v>
      </c>
      <c r="N635" s="62">
        <v>0</v>
      </c>
      <c r="O635" s="64">
        <v>0</v>
      </c>
      <c r="P635" s="280"/>
      <c r="Q635" s="280"/>
    </row>
    <row r="636" spans="1:17" ht="23.25" customHeight="1" x14ac:dyDescent="0.25">
      <c r="A636" s="282"/>
      <c r="B636" s="388"/>
      <c r="C636" s="286"/>
      <c r="D636" s="401"/>
      <c r="E636" s="403"/>
      <c r="F636" s="397"/>
      <c r="G636" s="185" t="s">
        <v>23</v>
      </c>
      <c r="H636" s="76">
        <v>0</v>
      </c>
      <c r="I636" s="69">
        <v>0</v>
      </c>
      <c r="J636" s="77">
        <v>0</v>
      </c>
      <c r="K636" s="77">
        <v>0</v>
      </c>
      <c r="L636" s="68">
        <v>0</v>
      </c>
      <c r="M636" s="70">
        <f t="shared" ref="M636:M637" si="324">J636-H636</f>
        <v>0</v>
      </c>
      <c r="N636" s="68">
        <v>0</v>
      </c>
      <c r="O636" s="70">
        <f t="shared" ref="O636:O638" si="325">K636-H636</f>
        <v>0</v>
      </c>
      <c r="P636" s="281"/>
      <c r="Q636" s="281"/>
    </row>
    <row r="637" spans="1:17" ht="28.5" customHeight="1" x14ac:dyDescent="0.25">
      <c r="A637" s="222"/>
      <c r="B637" s="386" t="s">
        <v>378</v>
      </c>
      <c r="C637" s="228" t="s">
        <v>19</v>
      </c>
      <c r="D637" s="399">
        <v>44391</v>
      </c>
      <c r="E637" s="402">
        <v>44447</v>
      </c>
      <c r="F637" s="395" t="s">
        <v>403</v>
      </c>
      <c r="G637" s="30" t="s">
        <v>20</v>
      </c>
      <c r="H637" s="79">
        <f t="shared" ref="H637:K637" si="326">H638+H639+H640</f>
        <v>10</v>
      </c>
      <c r="I637" s="60">
        <f t="shared" si="326"/>
        <v>10</v>
      </c>
      <c r="J637" s="80">
        <f t="shared" si="326"/>
        <v>10</v>
      </c>
      <c r="K637" s="80">
        <f t="shared" si="326"/>
        <v>10</v>
      </c>
      <c r="L637" s="59">
        <v>0</v>
      </c>
      <c r="M637" s="61">
        <f t="shared" si="324"/>
        <v>0</v>
      </c>
      <c r="N637" s="59">
        <v>0</v>
      </c>
      <c r="O637" s="61">
        <f t="shared" si="325"/>
        <v>0</v>
      </c>
      <c r="P637" s="279"/>
      <c r="Q637" s="279" t="s">
        <v>441</v>
      </c>
    </row>
    <row r="638" spans="1:17" ht="26.25" customHeight="1" x14ac:dyDescent="0.25">
      <c r="A638" s="223"/>
      <c r="B638" s="387"/>
      <c r="C638" s="229"/>
      <c r="D638" s="400"/>
      <c r="E638" s="403"/>
      <c r="F638" s="396"/>
      <c r="G638" s="185" t="s">
        <v>21</v>
      </c>
      <c r="H638" s="217">
        <v>10</v>
      </c>
      <c r="I638" s="172">
        <v>10</v>
      </c>
      <c r="J638" s="173">
        <v>10</v>
      </c>
      <c r="K638" s="173">
        <v>10</v>
      </c>
      <c r="L638" s="62">
        <v>0</v>
      </c>
      <c r="M638" s="64">
        <v>0</v>
      </c>
      <c r="N638" s="62">
        <v>0</v>
      </c>
      <c r="O638" s="64">
        <f t="shared" si="325"/>
        <v>0</v>
      </c>
      <c r="P638" s="280"/>
      <c r="Q638" s="280"/>
    </row>
    <row r="639" spans="1:17" ht="27.75" customHeight="1" x14ac:dyDescent="0.25">
      <c r="A639" s="223"/>
      <c r="B639" s="387"/>
      <c r="C639" s="229"/>
      <c r="D639" s="400"/>
      <c r="E639" s="403"/>
      <c r="F639" s="396"/>
      <c r="G639" s="185" t="s">
        <v>22</v>
      </c>
      <c r="H639" s="76">
        <v>0</v>
      </c>
      <c r="I639" s="69">
        <v>0</v>
      </c>
      <c r="J639" s="77">
        <v>0</v>
      </c>
      <c r="K639" s="77">
        <v>0</v>
      </c>
      <c r="L639" s="62">
        <v>0</v>
      </c>
      <c r="M639" s="64">
        <v>0</v>
      </c>
      <c r="N639" s="62">
        <v>0</v>
      </c>
      <c r="O639" s="64">
        <v>0</v>
      </c>
      <c r="P639" s="280"/>
      <c r="Q639" s="280"/>
    </row>
    <row r="640" spans="1:17" ht="27.75" customHeight="1" x14ac:dyDescent="0.25">
      <c r="A640" s="282"/>
      <c r="B640" s="388"/>
      <c r="C640" s="286"/>
      <c r="D640" s="401"/>
      <c r="E640" s="403"/>
      <c r="F640" s="397"/>
      <c r="G640" s="185" t="s">
        <v>23</v>
      </c>
      <c r="H640" s="76">
        <v>0</v>
      </c>
      <c r="I640" s="69">
        <v>0</v>
      </c>
      <c r="J640" s="77">
        <v>0</v>
      </c>
      <c r="K640" s="77">
        <v>0</v>
      </c>
      <c r="L640" s="68">
        <v>0</v>
      </c>
      <c r="M640" s="70">
        <f t="shared" ref="M640:M641" si="327">J640-H640</f>
        <v>0</v>
      </c>
      <c r="N640" s="68">
        <v>0</v>
      </c>
      <c r="O640" s="70">
        <f t="shared" ref="O640:O642" si="328">K640-H640</f>
        <v>0</v>
      </c>
      <c r="P640" s="281"/>
      <c r="Q640" s="281"/>
    </row>
    <row r="641" spans="1:17" ht="21" customHeight="1" x14ac:dyDescent="0.25">
      <c r="A641" s="222"/>
      <c r="B641" s="386" t="s">
        <v>379</v>
      </c>
      <c r="C641" s="228" t="s">
        <v>19</v>
      </c>
      <c r="D641" s="399">
        <v>44391</v>
      </c>
      <c r="E641" s="402">
        <v>44462</v>
      </c>
      <c r="F641" s="395" t="s">
        <v>404</v>
      </c>
      <c r="G641" s="30" t="s">
        <v>20</v>
      </c>
      <c r="H641" s="79">
        <f t="shared" ref="H641:K641" si="329">H642+H643+H644</f>
        <v>10</v>
      </c>
      <c r="I641" s="60">
        <f t="shared" si="329"/>
        <v>10</v>
      </c>
      <c r="J641" s="80">
        <f t="shared" si="329"/>
        <v>10</v>
      </c>
      <c r="K641" s="80">
        <f t="shared" si="329"/>
        <v>10</v>
      </c>
      <c r="L641" s="59">
        <v>0</v>
      </c>
      <c r="M641" s="61">
        <f t="shared" si="327"/>
        <v>0</v>
      </c>
      <c r="N641" s="59">
        <v>0</v>
      </c>
      <c r="O641" s="61">
        <f t="shared" si="328"/>
        <v>0</v>
      </c>
      <c r="P641" s="279"/>
      <c r="Q641" s="279" t="s">
        <v>442</v>
      </c>
    </row>
    <row r="642" spans="1:17" ht="18" customHeight="1" x14ac:dyDescent="0.25">
      <c r="A642" s="223"/>
      <c r="B642" s="387"/>
      <c r="C642" s="229"/>
      <c r="D642" s="400"/>
      <c r="E642" s="403"/>
      <c r="F642" s="396"/>
      <c r="G642" s="185" t="s">
        <v>21</v>
      </c>
      <c r="H642" s="217">
        <v>10</v>
      </c>
      <c r="I642" s="172">
        <v>10</v>
      </c>
      <c r="J642" s="173">
        <v>10</v>
      </c>
      <c r="K642" s="173">
        <v>10</v>
      </c>
      <c r="L642" s="62">
        <v>0</v>
      </c>
      <c r="M642" s="64">
        <v>0</v>
      </c>
      <c r="N642" s="62">
        <v>0</v>
      </c>
      <c r="O642" s="64">
        <f t="shared" si="328"/>
        <v>0</v>
      </c>
      <c r="P642" s="280"/>
      <c r="Q642" s="280"/>
    </row>
    <row r="643" spans="1:17" ht="19.5" customHeight="1" x14ac:dyDescent="0.25">
      <c r="A643" s="223"/>
      <c r="B643" s="387"/>
      <c r="C643" s="229"/>
      <c r="D643" s="400"/>
      <c r="E643" s="403"/>
      <c r="F643" s="396"/>
      <c r="G643" s="185" t="s">
        <v>22</v>
      </c>
      <c r="H643" s="76">
        <v>0</v>
      </c>
      <c r="I643" s="69">
        <v>0</v>
      </c>
      <c r="J643" s="77">
        <v>0</v>
      </c>
      <c r="K643" s="77">
        <v>0</v>
      </c>
      <c r="L643" s="62">
        <v>0</v>
      </c>
      <c r="M643" s="64">
        <v>0</v>
      </c>
      <c r="N643" s="62">
        <v>0</v>
      </c>
      <c r="O643" s="64">
        <v>0</v>
      </c>
      <c r="P643" s="280"/>
      <c r="Q643" s="280"/>
    </row>
    <row r="644" spans="1:17" ht="17.25" customHeight="1" x14ac:dyDescent="0.25">
      <c r="A644" s="282"/>
      <c r="B644" s="388"/>
      <c r="C644" s="286"/>
      <c r="D644" s="401"/>
      <c r="E644" s="403"/>
      <c r="F644" s="397"/>
      <c r="G644" s="185" t="s">
        <v>23</v>
      </c>
      <c r="H644" s="76">
        <v>0</v>
      </c>
      <c r="I644" s="69">
        <v>0</v>
      </c>
      <c r="J644" s="77">
        <v>0</v>
      </c>
      <c r="K644" s="77">
        <v>0</v>
      </c>
      <c r="L644" s="68">
        <v>0</v>
      </c>
      <c r="M644" s="70">
        <f t="shared" ref="M644:M645" si="330">J644-H644</f>
        <v>0</v>
      </c>
      <c r="N644" s="68">
        <v>0</v>
      </c>
      <c r="O644" s="70">
        <f t="shared" ref="O644:O646" si="331">K644-H644</f>
        <v>0</v>
      </c>
      <c r="P644" s="281"/>
      <c r="Q644" s="281"/>
    </row>
    <row r="645" spans="1:17" ht="24.75" customHeight="1" x14ac:dyDescent="0.25">
      <c r="A645" s="222"/>
      <c r="B645" s="386" t="s">
        <v>380</v>
      </c>
      <c r="C645" s="228" t="s">
        <v>19</v>
      </c>
      <c r="D645" s="399">
        <v>44406</v>
      </c>
      <c r="E645" s="402">
        <v>44418</v>
      </c>
      <c r="F645" s="395" t="s">
        <v>405</v>
      </c>
      <c r="G645" s="30" t="s">
        <v>20</v>
      </c>
      <c r="H645" s="79">
        <f t="shared" ref="H645:K645" si="332">H646+H647+H648</f>
        <v>482.2</v>
      </c>
      <c r="I645" s="60">
        <f t="shared" si="332"/>
        <v>482.2</v>
      </c>
      <c r="J645" s="80">
        <f t="shared" si="332"/>
        <v>482.2</v>
      </c>
      <c r="K645" s="80">
        <f t="shared" si="332"/>
        <v>482.2</v>
      </c>
      <c r="L645" s="59">
        <v>0</v>
      </c>
      <c r="M645" s="61">
        <f t="shared" si="330"/>
        <v>0</v>
      </c>
      <c r="N645" s="59">
        <v>0</v>
      </c>
      <c r="O645" s="61">
        <f t="shared" si="331"/>
        <v>0</v>
      </c>
      <c r="P645" s="279"/>
      <c r="Q645" s="279" t="s">
        <v>443</v>
      </c>
    </row>
    <row r="646" spans="1:17" ht="19.5" customHeight="1" x14ac:dyDescent="0.25">
      <c r="A646" s="223"/>
      <c r="B646" s="387"/>
      <c r="C646" s="229"/>
      <c r="D646" s="400"/>
      <c r="E646" s="403"/>
      <c r="F646" s="396"/>
      <c r="G646" s="185" t="s">
        <v>21</v>
      </c>
      <c r="H646" s="217">
        <v>482.2</v>
      </c>
      <c r="I646" s="172">
        <v>482.2</v>
      </c>
      <c r="J646" s="173">
        <v>482.2</v>
      </c>
      <c r="K646" s="173">
        <v>482.2</v>
      </c>
      <c r="L646" s="62">
        <v>0</v>
      </c>
      <c r="M646" s="64">
        <v>0</v>
      </c>
      <c r="N646" s="62">
        <v>0</v>
      </c>
      <c r="O646" s="64">
        <f t="shared" si="331"/>
        <v>0</v>
      </c>
      <c r="P646" s="280"/>
      <c r="Q646" s="280"/>
    </row>
    <row r="647" spans="1:17" ht="19.5" customHeight="1" x14ac:dyDescent="0.25">
      <c r="A647" s="223"/>
      <c r="B647" s="387"/>
      <c r="C647" s="229"/>
      <c r="D647" s="400"/>
      <c r="E647" s="403"/>
      <c r="F647" s="396"/>
      <c r="G647" s="185" t="s">
        <v>22</v>
      </c>
      <c r="H647" s="76">
        <v>0</v>
      </c>
      <c r="I647" s="69">
        <v>0</v>
      </c>
      <c r="J647" s="77">
        <v>0</v>
      </c>
      <c r="K647" s="77">
        <v>0</v>
      </c>
      <c r="L647" s="62">
        <v>0</v>
      </c>
      <c r="M647" s="64">
        <v>0</v>
      </c>
      <c r="N647" s="62">
        <v>0</v>
      </c>
      <c r="O647" s="64">
        <v>0</v>
      </c>
      <c r="P647" s="280"/>
      <c r="Q647" s="280"/>
    </row>
    <row r="648" spans="1:17" ht="19.5" customHeight="1" x14ac:dyDescent="0.25">
      <c r="A648" s="282"/>
      <c r="B648" s="388"/>
      <c r="C648" s="286"/>
      <c r="D648" s="401"/>
      <c r="E648" s="403"/>
      <c r="F648" s="397"/>
      <c r="G648" s="185" t="s">
        <v>23</v>
      </c>
      <c r="H648" s="76">
        <v>0</v>
      </c>
      <c r="I648" s="69">
        <v>0</v>
      </c>
      <c r="J648" s="77">
        <v>0</v>
      </c>
      <c r="K648" s="77">
        <v>0</v>
      </c>
      <c r="L648" s="68">
        <v>0</v>
      </c>
      <c r="M648" s="70">
        <f t="shared" ref="M648:M651" si="333">J648-H648</f>
        <v>0</v>
      </c>
      <c r="N648" s="68">
        <v>0</v>
      </c>
      <c r="O648" s="70">
        <f t="shared" ref="O648:O651" si="334">K648-H648</f>
        <v>0</v>
      </c>
      <c r="P648" s="281"/>
      <c r="Q648" s="281"/>
    </row>
    <row r="649" spans="1:17" ht="19.5" customHeight="1" x14ac:dyDescent="0.25">
      <c r="A649" s="222"/>
      <c r="B649" s="386" t="s">
        <v>381</v>
      </c>
      <c r="C649" s="228" t="s">
        <v>19</v>
      </c>
      <c r="D649" s="399">
        <v>44475</v>
      </c>
      <c r="E649" s="402">
        <v>44552</v>
      </c>
      <c r="F649" s="395" t="s">
        <v>406</v>
      </c>
      <c r="G649" s="30" t="s">
        <v>20</v>
      </c>
      <c r="H649" s="79">
        <f t="shared" ref="H649:K649" si="335">H650+H651+H652</f>
        <v>4146.8999999999996</v>
      </c>
      <c r="I649" s="60">
        <f t="shared" si="335"/>
        <v>4146.8999999999996</v>
      </c>
      <c r="J649" s="80">
        <f t="shared" si="335"/>
        <v>0</v>
      </c>
      <c r="K649" s="80">
        <f t="shared" si="335"/>
        <v>0</v>
      </c>
      <c r="L649" s="59">
        <v>0</v>
      </c>
      <c r="M649" s="61">
        <f t="shared" si="333"/>
        <v>-4146.8999999999996</v>
      </c>
      <c r="N649" s="59">
        <v>0</v>
      </c>
      <c r="O649" s="61">
        <f t="shared" si="334"/>
        <v>-4146.8999999999996</v>
      </c>
      <c r="P649" s="279" t="s">
        <v>323</v>
      </c>
      <c r="Q649" s="279"/>
    </row>
    <row r="650" spans="1:17" ht="16.5" customHeight="1" x14ac:dyDescent="0.25">
      <c r="A650" s="223"/>
      <c r="B650" s="387"/>
      <c r="C650" s="229"/>
      <c r="D650" s="400"/>
      <c r="E650" s="403"/>
      <c r="F650" s="396"/>
      <c r="G650" s="185" t="s">
        <v>21</v>
      </c>
      <c r="H650" s="217">
        <v>207.3</v>
      </c>
      <c r="I650" s="172">
        <v>207.3</v>
      </c>
      <c r="J650" s="77">
        <v>0</v>
      </c>
      <c r="K650" s="77">
        <v>0</v>
      </c>
      <c r="L650" s="54">
        <f t="shared" ref="L650:L651" si="336">J650/H650*100</f>
        <v>0</v>
      </c>
      <c r="M650" s="12">
        <f t="shared" si="333"/>
        <v>-207.3</v>
      </c>
      <c r="N650" s="54">
        <f t="shared" ref="N650:N651" si="337">K650/H650*100</f>
        <v>0</v>
      </c>
      <c r="O650" s="12">
        <f t="shared" si="334"/>
        <v>-207.3</v>
      </c>
      <c r="P650" s="280"/>
      <c r="Q650" s="280"/>
    </row>
    <row r="651" spans="1:17" ht="16.5" customHeight="1" x14ac:dyDescent="0.25">
      <c r="A651" s="223"/>
      <c r="B651" s="387"/>
      <c r="C651" s="229"/>
      <c r="D651" s="400"/>
      <c r="E651" s="403"/>
      <c r="F651" s="396"/>
      <c r="G651" s="185" t="s">
        <v>22</v>
      </c>
      <c r="H651" s="217">
        <v>3939.6</v>
      </c>
      <c r="I651" s="172">
        <v>3939.6</v>
      </c>
      <c r="J651" s="77">
        <v>0</v>
      </c>
      <c r="K651" s="77">
        <v>0</v>
      </c>
      <c r="L651" s="54">
        <f t="shared" si="336"/>
        <v>0</v>
      </c>
      <c r="M651" s="12">
        <f t="shared" si="333"/>
        <v>-3939.6</v>
      </c>
      <c r="N651" s="54">
        <f t="shared" si="337"/>
        <v>0</v>
      </c>
      <c r="O651" s="12">
        <f t="shared" si="334"/>
        <v>-3939.6</v>
      </c>
      <c r="P651" s="280"/>
      <c r="Q651" s="280"/>
    </row>
    <row r="652" spans="1:17" ht="16.5" customHeight="1" x14ac:dyDescent="0.25">
      <c r="A652" s="282"/>
      <c r="B652" s="388"/>
      <c r="C652" s="286"/>
      <c r="D652" s="401"/>
      <c r="E652" s="403"/>
      <c r="F652" s="397"/>
      <c r="G652" s="185" t="s">
        <v>23</v>
      </c>
      <c r="H652" s="76">
        <v>0</v>
      </c>
      <c r="I652" s="69">
        <v>0</v>
      </c>
      <c r="J652" s="77">
        <v>0</v>
      </c>
      <c r="K652" s="77">
        <v>0</v>
      </c>
      <c r="L652" s="68">
        <v>0</v>
      </c>
      <c r="M652" s="70">
        <f t="shared" ref="M652:M655" si="338">J652-H652</f>
        <v>0</v>
      </c>
      <c r="N652" s="68">
        <v>0</v>
      </c>
      <c r="O652" s="70">
        <f t="shared" ref="O652:O655" si="339">K652-H652</f>
        <v>0</v>
      </c>
      <c r="P652" s="281"/>
      <c r="Q652" s="281"/>
    </row>
    <row r="653" spans="1:17" ht="19.5" customHeight="1" x14ac:dyDescent="0.25">
      <c r="A653" s="222"/>
      <c r="B653" s="386" t="s">
        <v>382</v>
      </c>
      <c r="C653" s="228" t="s">
        <v>19</v>
      </c>
      <c r="D653" s="399">
        <v>44497</v>
      </c>
      <c r="E653" s="402">
        <v>44554</v>
      </c>
      <c r="F653" s="395" t="s">
        <v>408</v>
      </c>
      <c r="G653" s="30" t="s">
        <v>20</v>
      </c>
      <c r="H653" s="79">
        <f t="shared" ref="H653:K653" si="340">H654+H655+H656</f>
        <v>10453.6</v>
      </c>
      <c r="I653" s="60">
        <f t="shared" si="340"/>
        <v>10453.6</v>
      </c>
      <c r="J653" s="80">
        <f t="shared" si="340"/>
        <v>0</v>
      </c>
      <c r="K653" s="80">
        <f t="shared" si="340"/>
        <v>0</v>
      </c>
      <c r="L653" s="59">
        <v>0</v>
      </c>
      <c r="M653" s="61">
        <f t="shared" si="338"/>
        <v>-10453.6</v>
      </c>
      <c r="N653" s="59">
        <v>0</v>
      </c>
      <c r="O653" s="61">
        <f t="shared" si="339"/>
        <v>-10453.6</v>
      </c>
      <c r="P653" s="279" t="s">
        <v>323</v>
      </c>
      <c r="Q653" s="279"/>
    </row>
    <row r="654" spans="1:17" ht="16.5" customHeight="1" x14ac:dyDescent="0.25">
      <c r="A654" s="223"/>
      <c r="B654" s="387"/>
      <c r="C654" s="229"/>
      <c r="D654" s="400"/>
      <c r="E654" s="403"/>
      <c r="F654" s="396"/>
      <c r="G654" s="185" t="s">
        <v>21</v>
      </c>
      <c r="H654" s="217">
        <v>522.70000000000005</v>
      </c>
      <c r="I654" s="172">
        <v>522.70000000000005</v>
      </c>
      <c r="J654" s="77">
        <v>0</v>
      </c>
      <c r="K654" s="77">
        <v>0</v>
      </c>
      <c r="L654" s="54">
        <f t="shared" ref="L654:L655" si="341">J654/H654*100</f>
        <v>0</v>
      </c>
      <c r="M654" s="12">
        <f t="shared" si="338"/>
        <v>-522.70000000000005</v>
      </c>
      <c r="N654" s="54">
        <f t="shared" ref="N654:N655" si="342">K654/H654*100</f>
        <v>0</v>
      </c>
      <c r="O654" s="12">
        <f t="shared" si="339"/>
        <v>-522.70000000000005</v>
      </c>
      <c r="P654" s="280"/>
      <c r="Q654" s="280"/>
    </row>
    <row r="655" spans="1:17" ht="16.5" customHeight="1" x14ac:dyDescent="0.25">
      <c r="A655" s="223"/>
      <c r="B655" s="387"/>
      <c r="C655" s="229"/>
      <c r="D655" s="400"/>
      <c r="E655" s="403"/>
      <c r="F655" s="396"/>
      <c r="G655" s="185" t="s">
        <v>22</v>
      </c>
      <c r="H655" s="217">
        <v>9930.9</v>
      </c>
      <c r="I655" s="172">
        <v>9930.9</v>
      </c>
      <c r="J655" s="77">
        <v>0</v>
      </c>
      <c r="K655" s="77">
        <v>0</v>
      </c>
      <c r="L655" s="54">
        <f t="shared" si="341"/>
        <v>0</v>
      </c>
      <c r="M655" s="12">
        <f t="shared" si="338"/>
        <v>-9930.9</v>
      </c>
      <c r="N655" s="54">
        <f t="shared" si="342"/>
        <v>0</v>
      </c>
      <c r="O655" s="12">
        <f t="shared" si="339"/>
        <v>-9930.9</v>
      </c>
      <c r="P655" s="280"/>
      <c r="Q655" s="280"/>
    </row>
    <row r="656" spans="1:17" ht="16.5" customHeight="1" x14ac:dyDescent="0.25">
      <c r="A656" s="282"/>
      <c r="B656" s="388"/>
      <c r="C656" s="286"/>
      <c r="D656" s="401"/>
      <c r="E656" s="403"/>
      <c r="F656" s="397"/>
      <c r="G656" s="185" t="s">
        <v>23</v>
      </c>
      <c r="H656" s="76">
        <v>0</v>
      </c>
      <c r="I656" s="69">
        <v>0</v>
      </c>
      <c r="J656" s="77">
        <v>0</v>
      </c>
      <c r="K656" s="77">
        <v>0</v>
      </c>
      <c r="L656" s="68">
        <v>0</v>
      </c>
      <c r="M656" s="70">
        <f t="shared" ref="M656:M659" si="343">J656-H656</f>
        <v>0</v>
      </c>
      <c r="N656" s="68">
        <v>0</v>
      </c>
      <c r="O656" s="70">
        <f t="shared" ref="O656:O659" si="344">K656-H656</f>
        <v>0</v>
      </c>
      <c r="P656" s="281"/>
      <c r="Q656" s="281"/>
    </row>
    <row r="657" spans="1:17" ht="19.5" customHeight="1" x14ac:dyDescent="0.25">
      <c r="A657" s="222"/>
      <c r="B657" s="386" t="s">
        <v>383</v>
      </c>
      <c r="C657" s="228" t="s">
        <v>19</v>
      </c>
      <c r="D657" s="399">
        <v>44481</v>
      </c>
      <c r="E657" s="402">
        <v>44554</v>
      </c>
      <c r="F657" s="395" t="s">
        <v>407</v>
      </c>
      <c r="G657" s="30" t="s">
        <v>20</v>
      </c>
      <c r="H657" s="79">
        <f t="shared" ref="H657:K657" si="345">H658+H659+H660</f>
        <v>2497.8000000000002</v>
      </c>
      <c r="I657" s="60">
        <f t="shared" si="345"/>
        <v>2497.8000000000002</v>
      </c>
      <c r="J657" s="80">
        <f t="shared" si="345"/>
        <v>0</v>
      </c>
      <c r="K657" s="80">
        <f t="shared" si="345"/>
        <v>0</v>
      </c>
      <c r="L657" s="59">
        <v>0</v>
      </c>
      <c r="M657" s="61">
        <f t="shared" si="343"/>
        <v>-2497.8000000000002</v>
      </c>
      <c r="N657" s="59">
        <v>0</v>
      </c>
      <c r="O657" s="61">
        <f t="shared" si="344"/>
        <v>-2497.8000000000002</v>
      </c>
      <c r="P657" s="279" t="s">
        <v>323</v>
      </c>
      <c r="Q657" s="279"/>
    </row>
    <row r="658" spans="1:17" ht="16.5" customHeight="1" x14ac:dyDescent="0.25">
      <c r="A658" s="223"/>
      <c r="B658" s="387"/>
      <c r="C658" s="229"/>
      <c r="D658" s="400"/>
      <c r="E658" s="403"/>
      <c r="F658" s="396"/>
      <c r="G658" s="185" t="s">
        <v>21</v>
      </c>
      <c r="H658" s="217">
        <v>124.9</v>
      </c>
      <c r="I658" s="172">
        <v>124.9</v>
      </c>
      <c r="J658" s="77">
        <v>0</v>
      </c>
      <c r="K658" s="77">
        <v>0</v>
      </c>
      <c r="L658" s="54">
        <f t="shared" ref="L658:L659" si="346">J658/H658*100</f>
        <v>0</v>
      </c>
      <c r="M658" s="12">
        <f t="shared" si="343"/>
        <v>-124.9</v>
      </c>
      <c r="N658" s="54">
        <f t="shared" ref="N658:N659" si="347">K658/H658*100</f>
        <v>0</v>
      </c>
      <c r="O658" s="12">
        <f t="shared" si="344"/>
        <v>-124.9</v>
      </c>
      <c r="P658" s="280"/>
      <c r="Q658" s="280"/>
    </row>
    <row r="659" spans="1:17" ht="16.5" customHeight="1" x14ac:dyDescent="0.25">
      <c r="A659" s="223"/>
      <c r="B659" s="387"/>
      <c r="C659" s="229"/>
      <c r="D659" s="400"/>
      <c r="E659" s="403"/>
      <c r="F659" s="396"/>
      <c r="G659" s="185" t="s">
        <v>22</v>
      </c>
      <c r="H659" s="217">
        <v>2372.9</v>
      </c>
      <c r="I659" s="172">
        <v>2372.9</v>
      </c>
      <c r="J659" s="77">
        <v>0</v>
      </c>
      <c r="K659" s="77">
        <v>0</v>
      </c>
      <c r="L659" s="54">
        <f t="shared" si="346"/>
        <v>0</v>
      </c>
      <c r="M659" s="12">
        <f t="shared" si="343"/>
        <v>-2372.9</v>
      </c>
      <c r="N659" s="54">
        <f t="shared" si="347"/>
        <v>0</v>
      </c>
      <c r="O659" s="12">
        <f t="shared" si="344"/>
        <v>-2372.9</v>
      </c>
      <c r="P659" s="280"/>
      <c r="Q659" s="280"/>
    </row>
    <row r="660" spans="1:17" ht="16.5" customHeight="1" thickBot="1" x14ac:dyDescent="0.3">
      <c r="A660" s="282"/>
      <c r="B660" s="388"/>
      <c r="C660" s="286"/>
      <c r="D660" s="401"/>
      <c r="E660" s="403"/>
      <c r="F660" s="397"/>
      <c r="G660" s="185" t="s">
        <v>23</v>
      </c>
      <c r="H660" s="76">
        <v>0</v>
      </c>
      <c r="I660" s="69">
        <v>0</v>
      </c>
      <c r="J660" s="77">
        <v>0</v>
      </c>
      <c r="K660" s="77">
        <v>0</v>
      </c>
      <c r="L660" s="68">
        <v>0</v>
      </c>
      <c r="M660" s="70">
        <f t="shared" ref="M660:M661" si="348">J660-H660</f>
        <v>0</v>
      </c>
      <c r="N660" s="68">
        <v>0</v>
      </c>
      <c r="O660" s="70">
        <f t="shared" ref="O660:O662" si="349">K660-H660</f>
        <v>0</v>
      </c>
      <c r="P660" s="281"/>
      <c r="Q660" s="281"/>
    </row>
    <row r="661" spans="1:17" ht="19.5" hidden="1" customHeight="1" x14ac:dyDescent="0.25">
      <c r="A661" s="500"/>
      <c r="B661" s="386" t="s">
        <v>319</v>
      </c>
      <c r="C661" s="228" t="s">
        <v>19</v>
      </c>
      <c r="D661" s="399" t="s">
        <v>318</v>
      </c>
      <c r="E661" s="402" t="s">
        <v>318</v>
      </c>
      <c r="F661" s="395" t="s">
        <v>145</v>
      </c>
      <c r="G661" s="30" t="s">
        <v>20</v>
      </c>
      <c r="H661" s="79">
        <f t="shared" ref="H661:K661" si="350">H662+H663+H664</f>
        <v>0</v>
      </c>
      <c r="I661" s="60">
        <f t="shared" si="350"/>
        <v>0</v>
      </c>
      <c r="J661" s="80">
        <f t="shared" si="350"/>
        <v>0</v>
      </c>
      <c r="K661" s="80">
        <f t="shared" si="350"/>
        <v>0</v>
      </c>
      <c r="L661" s="59">
        <v>0</v>
      </c>
      <c r="M661" s="61">
        <f t="shared" si="348"/>
        <v>0</v>
      </c>
      <c r="N661" s="59">
        <v>0</v>
      </c>
      <c r="O661" s="61">
        <f t="shared" si="349"/>
        <v>0</v>
      </c>
      <c r="P661" s="279"/>
      <c r="Q661" s="398"/>
    </row>
    <row r="662" spans="1:17" ht="16.5" hidden="1" customHeight="1" x14ac:dyDescent="0.25">
      <c r="A662" s="501"/>
      <c r="B662" s="387"/>
      <c r="C662" s="229"/>
      <c r="D662" s="400"/>
      <c r="E662" s="403"/>
      <c r="F662" s="396"/>
      <c r="G662" s="185" t="s">
        <v>21</v>
      </c>
      <c r="H662" s="76">
        <v>0</v>
      </c>
      <c r="I662" s="69">
        <v>0</v>
      </c>
      <c r="J662" s="77">
        <v>0</v>
      </c>
      <c r="K662" s="77">
        <v>0</v>
      </c>
      <c r="L662" s="62">
        <v>0</v>
      </c>
      <c r="M662" s="64">
        <v>0</v>
      </c>
      <c r="N662" s="62">
        <v>0</v>
      </c>
      <c r="O662" s="64">
        <f t="shared" si="349"/>
        <v>0</v>
      </c>
      <c r="P662" s="280"/>
      <c r="Q662" s="384"/>
    </row>
    <row r="663" spans="1:17" ht="16.5" hidden="1" customHeight="1" x14ac:dyDescent="0.25">
      <c r="A663" s="501"/>
      <c r="B663" s="387"/>
      <c r="C663" s="229"/>
      <c r="D663" s="400"/>
      <c r="E663" s="403"/>
      <c r="F663" s="396"/>
      <c r="G663" s="185" t="s">
        <v>22</v>
      </c>
      <c r="H663" s="76">
        <v>0</v>
      </c>
      <c r="I663" s="69">
        <v>0</v>
      </c>
      <c r="J663" s="77">
        <v>0</v>
      </c>
      <c r="K663" s="77">
        <v>0</v>
      </c>
      <c r="L663" s="62">
        <v>0</v>
      </c>
      <c r="M663" s="64">
        <v>0</v>
      </c>
      <c r="N663" s="62">
        <v>0</v>
      </c>
      <c r="O663" s="64">
        <v>0</v>
      </c>
      <c r="P663" s="280"/>
      <c r="Q663" s="384"/>
    </row>
    <row r="664" spans="1:17" ht="16.5" hidden="1" customHeight="1" x14ac:dyDescent="0.25">
      <c r="A664" s="502"/>
      <c r="B664" s="388"/>
      <c r="C664" s="286"/>
      <c r="D664" s="401"/>
      <c r="E664" s="403"/>
      <c r="F664" s="397"/>
      <c r="G664" s="185" t="s">
        <v>23</v>
      </c>
      <c r="H664" s="76">
        <v>0</v>
      </c>
      <c r="I664" s="69">
        <v>0</v>
      </c>
      <c r="J664" s="77">
        <v>0</v>
      </c>
      <c r="K664" s="77">
        <v>0</v>
      </c>
      <c r="L664" s="68">
        <v>0</v>
      </c>
      <c r="M664" s="70">
        <f t="shared" ref="M664:M665" si="351">J664-H664</f>
        <v>0</v>
      </c>
      <c r="N664" s="68">
        <v>0</v>
      </c>
      <c r="O664" s="70">
        <f t="shared" ref="O664:O666" si="352">K664-H664</f>
        <v>0</v>
      </c>
      <c r="P664" s="281"/>
      <c r="Q664" s="385"/>
    </row>
    <row r="665" spans="1:17" ht="19.5" hidden="1" customHeight="1" x14ac:dyDescent="0.25">
      <c r="A665" s="500"/>
      <c r="B665" s="386" t="s">
        <v>320</v>
      </c>
      <c r="C665" s="228" t="s">
        <v>19</v>
      </c>
      <c r="D665" s="399" t="s">
        <v>318</v>
      </c>
      <c r="E665" s="402" t="s">
        <v>318</v>
      </c>
      <c r="F665" s="395" t="s">
        <v>145</v>
      </c>
      <c r="G665" s="30" t="s">
        <v>20</v>
      </c>
      <c r="H665" s="79">
        <f t="shared" ref="H665:K665" si="353">H666+H667+H668</f>
        <v>0</v>
      </c>
      <c r="I665" s="60">
        <f t="shared" si="353"/>
        <v>0</v>
      </c>
      <c r="J665" s="80">
        <f t="shared" si="353"/>
        <v>0</v>
      </c>
      <c r="K665" s="80">
        <f t="shared" si="353"/>
        <v>0</v>
      </c>
      <c r="L665" s="59">
        <v>0</v>
      </c>
      <c r="M665" s="61">
        <f t="shared" si="351"/>
        <v>0</v>
      </c>
      <c r="N665" s="59">
        <v>0</v>
      </c>
      <c r="O665" s="61">
        <f t="shared" si="352"/>
        <v>0</v>
      </c>
      <c r="P665" s="279"/>
      <c r="Q665" s="398"/>
    </row>
    <row r="666" spans="1:17" ht="15.75" hidden="1" customHeight="1" x14ac:dyDescent="0.25">
      <c r="A666" s="501"/>
      <c r="B666" s="387"/>
      <c r="C666" s="229"/>
      <c r="D666" s="400"/>
      <c r="E666" s="403"/>
      <c r="F666" s="396"/>
      <c r="G666" s="185" t="s">
        <v>21</v>
      </c>
      <c r="H666" s="76">
        <v>0</v>
      </c>
      <c r="I666" s="69">
        <v>0</v>
      </c>
      <c r="J666" s="77">
        <v>0</v>
      </c>
      <c r="K666" s="77">
        <v>0</v>
      </c>
      <c r="L666" s="62">
        <v>0</v>
      </c>
      <c r="M666" s="64">
        <v>0</v>
      </c>
      <c r="N666" s="62">
        <v>0</v>
      </c>
      <c r="O666" s="64">
        <f t="shared" si="352"/>
        <v>0</v>
      </c>
      <c r="P666" s="280"/>
      <c r="Q666" s="384"/>
    </row>
    <row r="667" spans="1:17" ht="15.75" hidden="1" customHeight="1" x14ac:dyDescent="0.25">
      <c r="A667" s="501"/>
      <c r="B667" s="387"/>
      <c r="C667" s="229"/>
      <c r="D667" s="400"/>
      <c r="E667" s="403"/>
      <c r="F667" s="396"/>
      <c r="G667" s="185" t="s">
        <v>22</v>
      </c>
      <c r="H667" s="76">
        <v>0</v>
      </c>
      <c r="I667" s="69">
        <v>0</v>
      </c>
      <c r="J667" s="77">
        <v>0</v>
      </c>
      <c r="K667" s="77">
        <v>0</v>
      </c>
      <c r="L667" s="62">
        <v>0</v>
      </c>
      <c r="M667" s="64">
        <v>0</v>
      </c>
      <c r="N667" s="62">
        <v>0</v>
      </c>
      <c r="O667" s="64">
        <v>0</v>
      </c>
      <c r="P667" s="280"/>
      <c r="Q667" s="384"/>
    </row>
    <row r="668" spans="1:17" ht="15.75" hidden="1" customHeight="1" x14ac:dyDescent="0.25">
      <c r="A668" s="502"/>
      <c r="B668" s="388"/>
      <c r="C668" s="286"/>
      <c r="D668" s="401"/>
      <c r="E668" s="403"/>
      <c r="F668" s="397"/>
      <c r="G668" s="185" t="s">
        <v>23</v>
      </c>
      <c r="H668" s="76">
        <v>0</v>
      </c>
      <c r="I668" s="69">
        <v>0</v>
      </c>
      <c r="J668" s="77">
        <v>0</v>
      </c>
      <c r="K668" s="77">
        <v>0</v>
      </c>
      <c r="L668" s="68">
        <v>0</v>
      </c>
      <c r="M668" s="70">
        <f t="shared" ref="M668" si="354">J668-H668</f>
        <v>0</v>
      </c>
      <c r="N668" s="68">
        <v>0</v>
      </c>
      <c r="O668" s="70">
        <f t="shared" ref="O668" si="355">K668-H668</f>
        <v>0</v>
      </c>
      <c r="P668" s="281"/>
      <c r="Q668" s="385"/>
    </row>
    <row r="669" spans="1:17" ht="24.75" hidden="1" customHeight="1" x14ac:dyDescent="0.25">
      <c r="A669" s="309" t="s">
        <v>56</v>
      </c>
      <c r="B669" s="283" t="s">
        <v>166</v>
      </c>
      <c r="C669" s="228" t="s">
        <v>19</v>
      </c>
      <c r="D669" s="287" t="s">
        <v>19</v>
      </c>
      <c r="E669" s="289" t="s">
        <v>19</v>
      </c>
      <c r="F669" s="291" t="s">
        <v>19</v>
      </c>
      <c r="G669" s="30" t="s">
        <v>20</v>
      </c>
      <c r="H669" s="74">
        <f>H670+H671+H672</f>
        <v>0</v>
      </c>
      <c r="I669" s="66">
        <f>I670+I671+I672</f>
        <v>0</v>
      </c>
      <c r="J669" s="75">
        <f>J670+J671+J672</f>
        <v>0</v>
      </c>
      <c r="K669" s="75">
        <f>K670+K671+K672</f>
        <v>0</v>
      </c>
      <c r="L669" s="65">
        <v>0</v>
      </c>
      <c r="M669" s="67">
        <f t="shared" si="124"/>
        <v>0</v>
      </c>
      <c r="N669" s="65">
        <v>0</v>
      </c>
      <c r="O669" s="67">
        <f t="shared" si="125"/>
        <v>0</v>
      </c>
      <c r="P669" s="279"/>
      <c r="Q669" s="398"/>
    </row>
    <row r="670" spans="1:17" ht="16.5" hidden="1" customHeight="1" x14ac:dyDescent="0.25">
      <c r="A670" s="310"/>
      <c r="B670" s="284"/>
      <c r="C670" s="229"/>
      <c r="D670" s="232"/>
      <c r="E670" s="235"/>
      <c r="F670" s="292"/>
      <c r="G670" s="160" t="s">
        <v>21</v>
      </c>
      <c r="H670" s="76">
        <f>H674</f>
        <v>0</v>
      </c>
      <c r="I670" s="69">
        <f>I674</f>
        <v>0</v>
      </c>
      <c r="J670" s="77">
        <f>J674</f>
        <v>0</v>
      </c>
      <c r="K670" s="77">
        <f>K674</f>
        <v>0</v>
      </c>
      <c r="L670" s="68">
        <v>0</v>
      </c>
      <c r="M670" s="70">
        <f t="shared" si="124"/>
        <v>0</v>
      </c>
      <c r="N670" s="68">
        <v>0</v>
      </c>
      <c r="O670" s="70">
        <f t="shared" si="125"/>
        <v>0</v>
      </c>
      <c r="P670" s="280"/>
      <c r="Q670" s="384"/>
    </row>
    <row r="671" spans="1:17" ht="16.5" hidden="1" customHeight="1" x14ac:dyDescent="0.25">
      <c r="A671" s="310"/>
      <c r="B671" s="284"/>
      <c r="C671" s="229"/>
      <c r="D671" s="232"/>
      <c r="E671" s="235"/>
      <c r="F671" s="292"/>
      <c r="G671" s="160" t="s">
        <v>22</v>
      </c>
      <c r="H671" s="76">
        <f t="shared" ref="H671:K672" si="356">H675</f>
        <v>0</v>
      </c>
      <c r="I671" s="69">
        <f t="shared" si="356"/>
        <v>0</v>
      </c>
      <c r="J671" s="77">
        <f t="shared" si="356"/>
        <v>0</v>
      </c>
      <c r="K671" s="77">
        <f t="shared" si="356"/>
        <v>0</v>
      </c>
      <c r="L671" s="68">
        <v>0</v>
      </c>
      <c r="M671" s="70">
        <f t="shared" si="124"/>
        <v>0</v>
      </c>
      <c r="N671" s="68">
        <v>0</v>
      </c>
      <c r="O671" s="70">
        <f t="shared" si="125"/>
        <v>0</v>
      </c>
      <c r="P671" s="280"/>
      <c r="Q671" s="384"/>
    </row>
    <row r="672" spans="1:17" ht="16.5" hidden="1" customHeight="1" x14ac:dyDescent="0.25">
      <c r="A672" s="371"/>
      <c r="B672" s="285"/>
      <c r="C672" s="286"/>
      <c r="D672" s="288"/>
      <c r="E672" s="290"/>
      <c r="F672" s="293"/>
      <c r="G672" s="160" t="s">
        <v>23</v>
      </c>
      <c r="H672" s="78">
        <f t="shared" si="356"/>
        <v>0</v>
      </c>
      <c r="I672" s="63">
        <f t="shared" si="356"/>
        <v>0</v>
      </c>
      <c r="J672" s="71">
        <f t="shared" si="356"/>
        <v>0</v>
      </c>
      <c r="K672" s="71">
        <f t="shared" si="356"/>
        <v>0</v>
      </c>
      <c r="L672" s="62">
        <v>0</v>
      </c>
      <c r="M672" s="64">
        <f t="shared" si="124"/>
        <v>0</v>
      </c>
      <c r="N672" s="62">
        <v>0</v>
      </c>
      <c r="O672" s="64">
        <f t="shared" si="125"/>
        <v>0</v>
      </c>
      <c r="P672" s="281"/>
      <c r="Q672" s="385"/>
    </row>
    <row r="673" spans="1:17" ht="22.5" hidden="1" customHeight="1" x14ac:dyDescent="0.25">
      <c r="A673" s="309" t="s">
        <v>57</v>
      </c>
      <c r="B673" s="283" t="s">
        <v>116</v>
      </c>
      <c r="C673" s="228" t="s">
        <v>19</v>
      </c>
      <c r="D673" s="287" t="s">
        <v>185</v>
      </c>
      <c r="E673" s="289" t="s">
        <v>185</v>
      </c>
      <c r="F673" s="291" t="s">
        <v>19</v>
      </c>
      <c r="G673" s="30" t="s">
        <v>20</v>
      </c>
      <c r="H673" s="79">
        <f>H674+H675+H676</f>
        <v>0</v>
      </c>
      <c r="I673" s="60">
        <f>I674+I675+I676</f>
        <v>0</v>
      </c>
      <c r="J673" s="80">
        <f>J674+J675+J676</f>
        <v>0</v>
      </c>
      <c r="K673" s="80">
        <f>K674+K675+K676</f>
        <v>0</v>
      </c>
      <c r="L673" s="59">
        <v>0</v>
      </c>
      <c r="M673" s="61">
        <f t="shared" si="124"/>
        <v>0</v>
      </c>
      <c r="N673" s="59">
        <v>0</v>
      </c>
      <c r="O673" s="61">
        <f t="shared" si="125"/>
        <v>0</v>
      </c>
      <c r="P673" s="279"/>
      <c r="Q673" s="398"/>
    </row>
    <row r="674" spans="1:17" ht="17.25" hidden="1" customHeight="1" x14ac:dyDescent="0.25">
      <c r="A674" s="310"/>
      <c r="B674" s="284"/>
      <c r="C674" s="229"/>
      <c r="D674" s="232"/>
      <c r="E674" s="235"/>
      <c r="F674" s="292"/>
      <c r="G674" s="160" t="s">
        <v>21</v>
      </c>
      <c r="H674" s="76">
        <v>0</v>
      </c>
      <c r="I674" s="69">
        <v>0</v>
      </c>
      <c r="J674" s="77">
        <v>0</v>
      </c>
      <c r="K674" s="77">
        <v>0</v>
      </c>
      <c r="L674" s="62">
        <v>0</v>
      </c>
      <c r="M674" s="64">
        <f t="shared" si="124"/>
        <v>0</v>
      </c>
      <c r="N674" s="62">
        <v>0</v>
      </c>
      <c r="O674" s="64">
        <f t="shared" si="125"/>
        <v>0</v>
      </c>
      <c r="P674" s="280"/>
      <c r="Q674" s="384"/>
    </row>
    <row r="675" spans="1:17" ht="17.25" hidden="1" customHeight="1" x14ac:dyDescent="0.25">
      <c r="A675" s="310"/>
      <c r="B675" s="284"/>
      <c r="C675" s="229"/>
      <c r="D675" s="232"/>
      <c r="E675" s="235"/>
      <c r="F675" s="292"/>
      <c r="G675" s="160" t="s">
        <v>22</v>
      </c>
      <c r="H675" s="76">
        <v>0</v>
      </c>
      <c r="I675" s="69">
        <v>0</v>
      </c>
      <c r="J675" s="77">
        <v>0</v>
      </c>
      <c r="K675" s="77">
        <v>0</v>
      </c>
      <c r="L675" s="62">
        <v>0</v>
      </c>
      <c r="M675" s="64">
        <f t="shared" si="124"/>
        <v>0</v>
      </c>
      <c r="N675" s="62">
        <v>0</v>
      </c>
      <c r="O675" s="64">
        <f t="shared" si="125"/>
        <v>0</v>
      </c>
      <c r="P675" s="280"/>
      <c r="Q675" s="384"/>
    </row>
    <row r="676" spans="1:17" ht="17.25" hidden="1" customHeight="1" x14ac:dyDescent="0.25">
      <c r="A676" s="371"/>
      <c r="B676" s="285"/>
      <c r="C676" s="286"/>
      <c r="D676" s="288"/>
      <c r="E676" s="290"/>
      <c r="F676" s="293"/>
      <c r="G676" s="160" t="s">
        <v>23</v>
      </c>
      <c r="H676" s="76">
        <v>0</v>
      </c>
      <c r="I676" s="69">
        <v>0</v>
      </c>
      <c r="J676" s="77">
        <v>0</v>
      </c>
      <c r="K676" s="77">
        <v>0</v>
      </c>
      <c r="L676" s="62">
        <v>0</v>
      </c>
      <c r="M676" s="64">
        <f t="shared" si="124"/>
        <v>0</v>
      </c>
      <c r="N676" s="62">
        <v>0</v>
      </c>
      <c r="O676" s="64">
        <f t="shared" si="125"/>
        <v>0</v>
      </c>
      <c r="P676" s="281"/>
      <c r="Q676" s="385"/>
    </row>
    <row r="677" spans="1:17" ht="17.25" hidden="1" customHeight="1" x14ac:dyDescent="0.25">
      <c r="A677" s="310" t="s">
        <v>259</v>
      </c>
      <c r="B677" s="284" t="s">
        <v>260</v>
      </c>
      <c r="C677" s="229" t="s">
        <v>19</v>
      </c>
      <c r="D677" s="232" t="s">
        <v>19</v>
      </c>
      <c r="E677" s="235" t="s">
        <v>19</v>
      </c>
      <c r="F677" s="292" t="s">
        <v>19</v>
      </c>
      <c r="G677" s="32" t="s">
        <v>20</v>
      </c>
      <c r="H677" s="46">
        <f>H678+H679+H680</f>
        <v>0</v>
      </c>
      <c r="I677" s="25">
        <f>I678+I679+I680</f>
        <v>0</v>
      </c>
      <c r="J677" s="2">
        <f>J678+J679+J680</f>
        <v>0</v>
      </c>
      <c r="K677" s="2">
        <f>K678+K679+K680</f>
        <v>0</v>
      </c>
      <c r="L677" s="53" t="e">
        <f t="shared" ref="L677:L679" si="357">J677/H677*100</f>
        <v>#DIV/0!</v>
      </c>
      <c r="M677" s="61">
        <f t="shared" ref="M677:M684" si="358">J677-H677</f>
        <v>0</v>
      </c>
      <c r="N677" s="53" t="e">
        <f t="shared" ref="N677:N679" si="359">K677/H677*100</f>
        <v>#DIV/0!</v>
      </c>
      <c r="O677" s="61">
        <f t="shared" ref="O677:O684" si="360">K677-H677</f>
        <v>0</v>
      </c>
      <c r="P677" s="280"/>
      <c r="Q677" s="384"/>
    </row>
    <row r="678" spans="1:17" ht="17.25" hidden="1" customHeight="1" x14ac:dyDescent="0.25">
      <c r="A678" s="310"/>
      <c r="B678" s="284"/>
      <c r="C678" s="229"/>
      <c r="D678" s="232"/>
      <c r="E678" s="235"/>
      <c r="F678" s="292"/>
      <c r="G678" s="193" t="s">
        <v>21</v>
      </c>
      <c r="H678" s="47">
        <f>H682</f>
        <v>0</v>
      </c>
      <c r="I678" s="72">
        <f>I682</f>
        <v>0</v>
      </c>
      <c r="J678" s="3">
        <f>J682</f>
        <v>0</v>
      </c>
      <c r="K678" s="73">
        <f>K682</f>
        <v>0</v>
      </c>
      <c r="L678" s="54" t="e">
        <f t="shared" si="357"/>
        <v>#DIV/0!</v>
      </c>
      <c r="M678" s="64">
        <f t="shared" si="358"/>
        <v>0</v>
      </c>
      <c r="N678" s="54" t="e">
        <f t="shared" si="359"/>
        <v>#DIV/0!</v>
      </c>
      <c r="O678" s="64">
        <f t="shared" si="360"/>
        <v>0</v>
      </c>
      <c r="P678" s="280"/>
      <c r="Q678" s="384"/>
    </row>
    <row r="679" spans="1:17" ht="17.25" hidden="1" customHeight="1" x14ac:dyDescent="0.25">
      <c r="A679" s="310"/>
      <c r="B679" s="284"/>
      <c r="C679" s="229"/>
      <c r="D679" s="232"/>
      <c r="E679" s="235"/>
      <c r="F679" s="292"/>
      <c r="G679" s="193" t="s">
        <v>22</v>
      </c>
      <c r="H679" s="47">
        <f t="shared" ref="H679:K679" si="361">H683</f>
        <v>0</v>
      </c>
      <c r="I679" s="72">
        <f t="shared" si="361"/>
        <v>0</v>
      </c>
      <c r="J679" s="3">
        <f t="shared" si="361"/>
        <v>0</v>
      </c>
      <c r="K679" s="73">
        <f t="shared" si="361"/>
        <v>0</v>
      </c>
      <c r="L679" s="54" t="e">
        <f t="shared" si="357"/>
        <v>#DIV/0!</v>
      </c>
      <c r="M679" s="64">
        <f t="shared" si="358"/>
        <v>0</v>
      </c>
      <c r="N679" s="54" t="e">
        <f t="shared" si="359"/>
        <v>#DIV/0!</v>
      </c>
      <c r="O679" s="64">
        <f t="shared" si="360"/>
        <v>0</v>
      </c>
      <c r="P679" s="280"/>
      <c r="Q679" s="384"/>
    </row>
    <row r="680" spans="1:17" ht="17.25" hidden="1" customHeight="1" x14ac:dyDescent="0.25">
      <c r="A680" s="371"/>
      <c r="B680" s="285"/>
      <c r="C680" s="286"/>
      <c r="D680" s="288"/>
      <c r="E680" s="290"/>
      <c r="F680" s="293"/>
      <c r="G680" s="193" t="s">
        <v>23</v>
      </c>
      <c r="H680" s="78">
        <f t="shared" ref="H680:K680" si="362">H684</f>
        <v>0</v>
      </c>
      <c r="I680" s="63">
        <f t="shared" si="362"/>
        <v>0</v>
      </c>
      <c r="J680" s="71">
        <f t="shared" si="362"/>
        <v>0</v>
      </c>
      <c r="K680" s="71">
        <f t="shared" si="362"/>
        <v>0</v>
      </c>
      <c r="L680" s="62">
        <v>0</v>
      </c>
      <c r="M680" s="64">
        <f t="shared" si="358"/>
        <v>0</v>
      </c>
      <c r="N680" s="62">
        <v>0</v>
      </c>
      <c r="O680" s="64">
        <f t="shared" si="360"/>
        <v>0</v>
      </c>
      <c r="P680" s="281"/>
      <c r="Q680" s="385"/>
    </row>
    <row r="681" spans="1:17" ht="17.25" hidden="1" customHeight="1" x14ac:dyDescent="0.25">
      <c r="A681" s="309" t="s">
        <v>261</v>
      </c>
      <c r="B681" s="283" t="s">
        <v>262</v>
      </c>
      <c r="C681" s="228" t="s">
        <v>19</v>
      </c>
      <c r="D681" s="297">
        <v>43891</v>
      </c>
      <c r="E681" s="300">
        <v>43921</v>
      </c>
      <c r="F681" s="345" t="s">
        <v>305</v>
      </c>
      <c r="G681" s="30" t="s">
        <v>20</v>
      </c>
      <c r="H681" s="46">
        <f t="shared" ref="H681:K681" si="363">H682+H683+H684</f>
        <v>0</v>
      </c>
      <c r="I681" s="25">
        <f t="shared" si="363"/>
        <v>0</v>
      </c>
      <c r="J681" s="2">
        <f t="shared" si="363"/>
        <v>0</v>
      </c>
      <c r="K681" s="2">
        <f t="shared" si="363"/>
        <v>0</v>
      </c>
      <c r="L681" s="53" t="e">
        <f t="shared" ref="L681:L683" si="364">J681/H681*100</f>
        <v>#DIV/0!</v>
      </c>
      <c r="M681" s="61">
        <f t="shared" si="358"/>
        <v>0</v>
      </c>
      <c r="N681" s="53" t="e">
        <f t="shared" ref="N681:N683" si="365">K681/H681*100</f>
        <v>#DIV/0!</v>
      </c>
      <c r="O681" s="61">
        <f t="shared" si="360"/>
        <v>0</v>
      </c>
      <c r="P681" s="318"/>
      <c r="Q681" s="505" t="s">
        <v>306</v>
      </c>
    </row>
    <row r="682" spans="1:17" ht="17.25" hidden="1" customHeight="1" x14ac:dyDescent="0.25">
      <c r="A682" s="310"/>
      <c r="B682" s="284"/>
      <c r="C682" s="229"/>
      <c r="D682" s="298"/>
      <c r="E682" s="301"/>
      <c r="F682" s="346"/>
      <c r="G682" s="193" t="s">
        <v>21</v>
      </c>
      <c r="H682" s="163"/>
      <c r="I682" s="164"/>
      <c r="J682" s="165"/>
      <c r="K682" s="165"/>
      <c r="L682" s="54" t="e">
        <f t="shared" si="364"/>
        <v>#DIV/0!</v>
      </c>
      <c r="M682" s="64">
        <f t="shared" si="358"/>
        <v>0</v>
      </c>
      <c r="N682" s="54" t="e">
        <f t="shared" si="365"/>
        <v>#DIV/0!</v>
      </c>
      <c r="O682" s="64">
        <f t="shared" si="360"/>
        <v>0</v>
      </c>
      <c r="P682" s="319"/>
      <c r="Q682" s="506"/>
    </row>
    <row r="683" spans="1:17" ht="17.25" hidden="1" customHeight="1" x14ac:dyDescent="0.25">
      <c r="A683" s="310"/>
      <c r="B683" s="284"/>
      <c r="C683" s="229"/>
      <c r="D683" s="298"/>
      <c r="E683" s="301"/>
      <c r="F683" s="346"/>
      <c r="G683" s="193" t="s">
        <v>22</v>
      </c>
      <c r="H683" s="163"/>
      <c r="I683" s="164"/>
      <c r="J683" s="165"/>
      <c r="K683" s="165"/>
      <c r="L683" s="54" t="e">
        <f t="shared" si="364"/>
        <v>#DIV/0!</v>
      </c>
      <c r="M683" s="64">
        <f t="shared" si="358"/>
        <v>0</v>
      </c>
      <c r="N683" s="54" t="e">
        <f t="shared" si="365"/>
        <v>#DIV/0!</v>
      </c>
      <c r="O683" s="64">
        <f t="shared" si="360"/>
        <v>0</v>
      </c>
      <c r="P683" s="319"/>
      <c r="Q683" s="506"/>
    </row>
    <row r="684" spans="1:17" ht="17.25" hidden="1" customHeight="1" thickBot="1" x14ac:dyDescent="0.3">
      <c r="A684" s="311"/>
      <c r="B684" s="363"/>
      <c r="C684" s="230"/>
      <c r="D684" s="299"/>
      <c r="E684" s="302"/>
      <c r="F684" s="354"/>
      <c r="G684" s="193" t="s">
        <v>23</v>
      </c>
      <c r="H684" s="78">
        <v>0</v>
      </c>
      <c r="I684" s="63">
        <v>0</v>
      </c>
      <c r="J684" s="71">
        <v>0</v>
      </c>
      <c r="K684" s="71">
        <v>0</v>
      </c>
      <c r="L684" s="62">
        <v>0</v>
      </c>
      <c r="M684" s="64">
        <f t="shared" si="358"/>
        <v>0</v>
      </c>
      <c r="N684" s="62">
        <v>0</v>
      </c>
      <c r="O684" s="64">
        <f t="shared" si="360"/>
        <v>0</v>
      </c>
      <c r="P684" s="320"/>
      <c r="Q684" s="507"/>
    </row>
    <row r="685" spans="1:17" ht="24" hidden="1" customHeight="1" x14ac:dyDescent="0.25">
      <c r="A685" s="310" t="s">
        <v>411</v>
      </c>
      <c r="B685" s="284" t="s">
        <v>413</v>
      </c>
      <c r="C685" s="229" t="s">
        <v>19</v>
      </c>
      <c r="D685" s="232" t="s">
        <v>19</v>
      </c>
      <c r="E685" s="235" t="s">
        <v>19</v>
      </c>
      <c r="F685" s="292" t="s">
        <v>19</v>
      </c>
      <c r="G685" s="32" t="s">
        <v>20</v>
      </c>
      <c r="H685" s="46">
        <f>H686+H687+H688</f>
        <v>0</v>
      </c>
      <c r="I685" s="25">
        <f>I686+I687+I688</f>
        <v>0</v>
      </c>
      <c r="J685" s="2">
        <f>J686+J687+J688</f>
        <v>0</v>
      </c>
      <c r="K685" s="2">
        <f>K686+K687+K688</f>
        <v>0</v>
      </c>
      <c r="L685" s="53" t="e">
        <f t="shared" ref="L685:L687" si="366">J685/H685*100</f>
        <v>#DIV/0!</v>
      </c>
      <c r="M685" s="61">
        <f t="shared" si="124"/>
        <v>0</v>
      </c>
      <c r="N685" s="53" t="e">
        <f t="shared" ref="N685:N687" si="367">K685/H685*100</f>
        <v>#DIV/0!</v>
      </c>
      <c r="O685" s="61">
        <f t="shared" si="125"/>
        <v>0</v>
      </c>
      <c r="P685" s="280"/>
      <c r="Q685" s="384"/>
    </row>
    <row r="686" spans="1:17" ht="18" hidden="1" customHeight="1" x14ac:dyDescent="0.25">
      <c r="A686" s="310"/>
      <c r="B686" s="284"/>
      <c r="C686" s="229"/>
      <c r="D686" s="232"/>
      <c r="E686" s="235"/>
      <c r="F686" s="292"/>
      <c r="G686" s="160" t="s">
        <v>21</v>
      </c>
      <c r="H686" s="47">
        <f>H690</f>
        <v>0</v>
      </c>
      <c r="I686" s="72">
        <f>I690</f>
        <v>0</v>
      </c>
      <c r="J686" s="3">
        <f>J690</f>
        <v>0</v>
      </c>
      <c r="K686" s="73">
        <f>K690</f>
        <v>0</v>
      </c>
      <c r="L686" s="54" t="e">
        <f t="shared" si="366"/>
        <v>#DIV/0!</v>
      </c>
      <c r="M686" s="64">
        <f t="shared" si="124"/>
        <v>0</v>
      </c>
      <c r="N686" s="54" t="e">
        <f t="shared" si="367"/>
        <v>#DIV/0!</v>
      </c>
      <c r="O686" s="64">
        <f t="shared" si="125"/>
        <v>0</v>
      </c>
      <c r="P686" s="280"/>
      <c r="Q686" s="384"/>
    </row>
    <row r="687" spans="1:17" ht="18" hidden="1" customHeight="1" x14ac:dyDescent="0.25">
      <c r="A687" s="310"/>
      <c r="B687" s="284"/>
      <c r="C687" s="229"/>
      <c r="D687" s="232"/>
      <c r="E687" s="235"/>
      <c r="F687" s="292"/>
      <c r="G687" s="160" t="s">
        <v>22</v>
      </c>
      <c r="H687" s="47">
        <f t="shared" ref="H687:K688" si="368">H691</f>
        <v>0</v>
      </c>
      <c r="I687" s="72">
        <f t="shared" si="368"/>
        <v>0</v>
      </c>
      <c r="J687" s="3">
        <f t="shared" si="368"/>
        <v>0</v>
      </c>
      <c r="K687" s="73">
        <f t="shared" si="368"/>
        <v>0</v>
      </c>
      <c r="L687" s="54" t="e">
        <f t="shared" si="366"/>
        <v>#DIV/0!</v>
      </c>
      <c r="M687" s="64">
        <f t="shared" si="124"/>
        <v>0</v>
      </c>
      <c r="N687" s="54" t="e">
        <f t="shared" si="367"/>
        <v>#DIV/0!</v>
      </c>
      <c r="O687" s="64">
        <f t="shared" si="125"/>
        <v>0</v>
      </c>
      <c r="P687" s="280"/>
      <c r="Q687" s="384"/>
    </row>
    <row r="688" spans="1:17" ht="18" hidden="1" customHeight="1" x14ac:dyDescent="0.25">
      <c r="A688" s="371"/>
      <c r="B688" s="285"/>
      <c r="C688" s="286"/>
      <c r="D688" s="288"/>
      <c r="E688" s="290"/>
      <c r="F688" s="293"/>
      <c r="G688" s="160" t="s">
        <v>23</v>
      </c>
      <c r="H688" s="78">
        <f t="shared" si="368"/>
        <v>0</v>
      </c>
      <c r="I688" s="63">
        <f t="shared" si="368"/>
        <v>0</v>
      </c>
      <c r="J688" s="71">
        <f t="shared" si="368"/>
        <v>0</v>
      </c>
      <c r="K688" s="71">
        <f t="shared" si="368"/>
        <v>0</v>
      </c>
      <c r="L688" s="62">
        <v>0</v>
      </c>
      <c r="M688" s="64">
        <f t="shared" si="124"/>
        <v>0</v>
      </c>
      <c r="N688" s="62">
        <v>0</v>
      </c>
      <c r="O688" s="64">
        <f t="shared" si="125"/>
        <v>0</v>
      </c>
      <c r="P688" s="281"/>
      <c r="Q688" s="385"/>
    </row>
    <row r="689" spans="1:17" ht="20.45" hidden="1" customHeight="1" x14ac:dyDescent="0.25">
      <c r="A689" s="309" t="s">
        <v>412</v>
      </c>
      <c r="B689" s="283" t="s">
        <v>414</v>
      </c>
      <c r="C689" s="228" t="s">
        <v>19</v>
      </c>
      <c r="D689" s="297">
        <v>44501</v>
      </c>
      <c r="E689" s="300">
        <v>44561</v>
      </c>
      <c r="F689" s="345" t="s">
        <v>415</v>
      </c>
      <c r="G689" s="30" t="s">
        <v>20</v>
      </c>
      <c r="H689" s="46">
        <f t="shared" ref="H689:K689" si="369">H690+H691+H692</f>
        <v>0</v>
      </c>
      <c r="I689" s="25">
        <f t="shared" si="369"/>
        <v>0</v>
      </c>
      <c r="J689" s="2">
        <f t="shared" si="369"/>
        <v>0</v>
      </c>
      <c r="K689" s="2">
        <f t="shared" si="369"/>
        <v>0</v>
      </c>
      <c r="L689" s="53" t="e">
        <f t="shared" ref="L689:L691" si="370">J689/H689*100</f>
        <v>#DIV/0!</v>
      </c>
      <c r="M689" s="61">
        <f t="shared" si="124"/>
        <v>0</v>
      </c>
      <c r="N689" s="53" t="e">
        <f t="shared" ref="N689:N691" si="371">K689/H689*100</f>
        <v>#DIV/0!</v>
      </c>
      <c r="O689" s="61">
        <f t="shared" si="125"/>
        <v>0</v>
      </c>
      <c r="P689" s="318"/>
      <c r="Q689" s="318" t="s">
        <v>458</v>
      </c>
    </row>
    <row r="690" spans="1:17" ht="20.45" hidden="1" customHeight="1" x14ac:dyDescent="0.25">
      <c r="A690" s="310"/>
      <c r="B690" s="284"/>
      <c r="C690" s="229"/>
      <c r="D690" s="298"/>
      <c r="E690" s="301"/>
      <c r="F690" s="346"/>
      <c r="G690" s="160" t="s">
        <v>21</v>
      </c>
      <c r="H690" s="163"/>
      <c r="I690" s="164"/>
      <c r="J690" s="165"/>
      <c r="K690" s="165"/>
      <c r="L690" s="54" t="e">
        <f t="shared" si="370"/>
        <v>#DIV/0!</v>
      </c>
      <c r="M690" s="64">
        <f t="shared" si="124"/>
        <v>0</v>
      </c>
      <c r="N690" s="54" t="e">
        <f t="shared" si="371"/>
        <v>#DIV/0!</v>
      </c>
      <c r="O690" s="64">
        <f t="shared" si="125"/>
        <v>0</v>
      </c>
      <c r="P690" s="319"/>
      <c r="Q690" s="319"/>
    </row>
    <row r="691" spans="1:17" ht="20.45" hidden="1" customHeight="1" x14ac:dyDescent="0.25">
      <c r="A691" s="310"/>
      <c r="B691" s="284"/>
      <c r="C691" s="229"/>
      <c r="D691" s="298"/>
      <c r="E691" s="301"/>
      <c r="F691" s="346"/>
      <c r="G691" s="160" t="s">
        <v>22</v>
      </c>
      <c r="H691" s="163"/>
      <c r="I691" s="164"/>
      <c r="J691" s="165"/>
      <c r="K691" s="165"/>
      <c r="L691" s="54" t="e">
        <f t="shared" si="370"/>
        <v>#DIV/0!</v>
      </c>
      <c r="M691" s="64">
        <f t="shared" si="124"/>
        <v>0</v>
      </c>
      <c r="N691" s="54" t="e">
        <f t="shared" si="371"/>
        <v>#DIV/0!</v>
      </c>
      <c r="O691" s="64">
        <f t="shared" si="125"/>
        <v>0</v>
      </c>
      <c r="P691" s="319"/>
      <c r="Q691" s="319"/>
    </row>
    <row r="692" spans="1:17" ht="20.45" hidden="1" customHeight="1" thickBot="1" x14ac:dyDescent="0.3">
      <c r="A692" s="311"/>
      <c r="B692" s="363"/>
      <c r="C692" s="230"/>
      <c r="D692" s="299"/>
      <c r="E692" s="302"/>
      <c r="F692" s="354"/>
      <c r="G692" s="160" t="s">
        <v>23</v>
      </c>
      <c r="H692" s="78">
        <v>0</v>
      </c>
      <c r="I692" s="63">
        <v>0</v>
      </c>
      <c r="J692" s="71">
        <v>0</v>
      </c>
      <c r="K692" s="71">
        <v>0</v>
      </c>
      <c r="L692" s="62">
        <v>0</v>
      </c>
      <c r="M692" s="64">
        <f t="shared" si="124"/>
        <v>0</v>
      </c>
      <c r="N692" s="62">
        <v>0</v>
      </c>
      <c r="O692" s="64">
        <f t="shared" si="125"/>
        <v>0</v>
      </c>
      <c r="P692" s="320"/>
      <c r="Q692" s="320"/>
    </row>
    <row r="693" spans="1:17" ht="32.25" customHeight="1" x14ac:dyDescent="0.25">
      <c r="A693" s="243" t="s">
        <v>58</v>
      </c>
      <c r="B693" s="245" t="s">
        <v>59</v>
      </c>
      <c r="C693" s="247" t="s">
        <v>456</v>
      </c>
      <c r="D693" s="249" t="s">
        <v>19</v>
      </c>
      <c r="E693" s="252" t="s">
        <v>19</v>
      </c>
      <c r="F693" s="255" t="s">
        <v>19</v>
      </c>
      <c r="G693" s="29" t="s">
        <v>20</v>
      </c>
      <c r="H693" s="41">
        <f>H694+H695+H696</f>
        <v>32990.199999999997</v>
      </c>
      <c r="I693" s="24">
        <f>I694+I695+I696</f>
        <v>32990.199999999997</v>
      </c>
      <c r="J693" s="10">
        <f>J694+J695+J696</f>
        <v>29782.400000000001</v>
      </c>
      <c r="K693" s="10">
        <f>K694+K695+K696</f>
        <v>29782.400000000001</v>
      </c>
      <c r="L693" s="21">
        <f t="shared" ref="L693:L797" si="372">J693/H693*100</f>
        <v>90.276506356433146</v>
      </c>
      <c r="M693" s="130">
        <f t="shared" si="124"/>
        <v>-3207.7999999999956</v>
      </c>
      <c r="N693" s="21">
        <f t="shared" ref="N693:N797" si="373">K693/H693*100</f>
        <v>90.276506356433146</v>
      </c>
      <c r="O693" s="130">
        <f t="shared" si="125"/>
        <v>-3207.7999999999956</v>
      </c>
      <c r="P693" s="258"/>
      <c r="Q693" s="258"/>
    </row>
    <row r="694" spans="1:17" ht="20.25" customHeight="1" x14ac:dyDescent="0.25">
      <c r="A694" s="244"/>
      <c r="B694" s="246"/>
      <c r="C694" s="248"/>
      <c r="D694" s="250"/>
      <c r="E694" s="253"/>
      <c r="F694" s="256"/>
      <c r="G694" s="31" t="s">
        <v>21</v>
      </c>
      <c r="H694" s="42">
        <f>H698</f>
        <v>13661.8</v>
      </c>
      <c r="I694" s="27">
        <f>I698</f>
        <v>13661.8</v>
      </c>
      <c r="J694" s="11">
        <f>J698</f>
        <v>13066.2</v>
      </c>
      <c r="K694" s="11">
        <f>K698</f>
        <v>13066.2</v>
      </c>
      <c r="L694" s="56">
        <f t="shared" si="372"/>
        <v>95.640398776149567</v>
      </c>
      <c r="M694" s="123">
        <f t="shared" si="124"/>
        <v>-595.59999999999854</v>
      </c>
      <c r="N694" s="56">
        <f t="shared" si="373"/>
        <v>95.640398776149567</v>
      </c>
      <c r="O694" s="123">
        <f t="shared" si="125"/>
        <v>-595.59999999999854</v>
      </c>
      <c r="P694" s="259"/>
      <c r="Q694" s="259"/>
    </row>
    <row r="695" spans="1:17" ht="20.25" customHeight="1" x14ac:dyDescent="0.25">
      <c r="A695" s="244"/>
      <c r="B695" s="246"/>
      <c r="C695" s="248"/>
      <c r="D695" s="250"/>
      <c r="E695" s="253"/>
      <c r="F695" s="256"/>
      <c r="G695" s="31" t="s">
        <v>22</v>
      </c>
      <c r="H695" s="42">
        <f>H699</f>
        <v>19328.400000000001</v>
      </c>
      <c r="I695" s="27">
        <f t="shared" ref="I695:K696" si="374">I699</f>
        <v>19328.400000000001</v>
      </c>
      <c r="J695" s="11">
        <f t="shared" si="374"/>
        <v>16716.2</v>
      </c>
      <c r="K695" s="11">
        <f t="shared" si="374"/>
        <v>16716.2</v>
      </c>
      <c r="L695" s="56">
        <f t="shared" si="372"/>
        <v>86.485172078392409</v>
      </c>
      <c r="M695" s="123">
        <f t="shared" si="124"/>
        <v>-2612.2000000000007</v>
      </c>
      <c r="N695" s="56">
        <f t="shared" si="373"/>
        <v>86.485172078392409</v>
      </c>
      <c r="O695" s="123">
        <f t="shared" si="125"/>
        <v>-2612.2000000000007</v>
      </c>
      <c r="P695" s="259"/>
      <c r="Q695" s="259"/>
    </row>
    <row r="696" spans="1:17" ht="20.25" customHeight="1" x14ac:dyDescent="0.25">
      <c r="A696" s="244"/>
      <c r="B696" s="246"/>
      <c r="C696" s="248"/>
      <c r="D696" s="251"/>
      <c r="E696" s="254"/>
      <c r="F696" s="257"/>
      <c r="G696" s="31" t="s">
        <v>23</v>
      </c>
      <c r="H696" s="119">
        <f t="shared" ref="H696" si="375">H700</f>
        <v>0</v>
      </c>
      <c r="I696" s="120">
        <f t="shared" si="374"/>
        <v>0</v>
      </c>
      <c r="J696" s="121">
        <f t="shared" si="374"/>
        <v>0</v>
      </c>
      <c r="K696" s="121">
        <f t="shared" si="374"/>
        <v>0</v>
      </c>
      <c r="L696" s="122">
        <v>0</v>
      </c>
      <c r="M696" s="123">
        <f t="shared" si="124"/>
        <v>0</v>
      </c>
      <c r="N696" s="122">
        <v>0</v>
      </c>
      <c r="O696" s="123">
        <f t="shared" si="125"/>
        <v>0</v>
      </c>
      <c r="P696" s="260"/>
      <c r="Q696" s="260"/>
    </row>
    <row r="697" spans="1:17" ht="25.5" customHeight="1" x14ac:dyDescent="0.25">
      <c r="A697" s="261" t="s">
        <v>60</v>
      </c>
      <c r="B697" s="367" t="s">
        <v>167</v>
      </c>
      <c r="C697" s="267" t="s">
        <v>19</v>
      </c>
      <c r="D697" s="270" t="s">
        <v>19</v>
      </c>
      <c r="E697" s="273" t="s">
        <v>19</v>
      </c>
      <c r="F697" s="276" t="s">
        <v>19</v>
      </c>
      <c r="G697" s="30" t="s">
        <v>20</v>
      </c>
      <c r="H697" s="46">
        <f>H698+H699+H700</f>
        <v>32990.199999999997</v>
      </c>
      <c r="I697" s="25">
        <f>I698+I699+I700</f>
        <v>32990.199999999997</v>
      </c>
      <c r="J697" s="2">
        <f>J698+J699+J700</f>
        <v>29782.400000000001</v>
      </c>
      <c r="K697" s="2">
        <f>K698+K699+K700</f>
        <v>29782.400000000001</v>
      </c>
      <c r="L697" s="53">
        <f t="shared" si="372"/>
        <v>90.276506356433146</v>
      </c>
      <c r="M697" s="61">
        <f t="shared" si="124"/>
        <v>-3207.7999999999956</v>
      </c>
      <c r="N697" s="53">
        <f t="shared" si="373"/>
        <v>90.276506356433146</v>
      </c>
      <c r="O697" s="61">
        <f t="shared" si="125"/>
        <v>-3207.7999999999956</v>
      </c>
      <c r="P697" s="280"/>
      <c r="Q697" s="280"/>
    </row>
    <row r="698" spans="1:17" ht="18" customHeight="1" x14ac:dyDescent="0.25">
      <c r="A698" s="262"/>
      <c r="B698" s="368"/>
      <c r="C698" s="268"/>
      <c r="D698" s="271"/>
      <c r="E698" s="274"/>
      <c r="F698" s="277"/>
      <c r="G698" s="160" t="s">
        <v>21</v>
      </c>
      <c r="H698" s="47">
        <f>H702+H736+H744+H752</f>
        <v>13661.8</v>
      </c>
      <c r="I698" s="54">
        <f>I702+I736+I744+I752</f>
        <v>13661.8</v>
      </c>
      <c r="J698" s="26">
        <f t="shared" ref="J698:K698" si="376">J702+J736+J744+J752</f>
        <v>13066.2</v>
      </c>
      <c r="K698" s="26">
        <f t="shared" si="376"/>
        <v>13066.2</v>
      </c>
      <c r="L698" s="54">
        <f t="shared" si="372"/>
        <v>95.640398776149567</v>
      </c>
      <c r="M698" s="64">
        <f t="shared" si="124"/>
        <v>-595.59999999999854</v>
      </c>
      <c r="N698" s="54">
        <f t="shared" si="373"/>
        <v>95.640398776149567</v>
      </c>
      <c r="O698" s="64">
        <f t="shared" si="125"/>
        <v>-595.59999999999854</v>
      </c>
      <c r="P698" s="280"/>
      <c r="Q698" s="280"/>
    </row>
    <row r="699" spans="1:17" ht="18" customHeight="1" x14ac:dyDescent="0.25">
      <c r="A699" s="262"/>
      <c r="B699" s="368"/>
      <c r="C699" s="268"/>
      <c r="D699" s="271"/>
      <c r="E699" s="274"/>
      <c r="F699" s="277"/>
      <c r="G699" s="160" t="s">
        <v>22</v>
      </c>
      <c r="H699" s="47">
        <f t="shared" ref="H699:K700" si="377">H703+H737+H745+H753</f>
        <v>19328.400000000001</v>
      </c>
      <c r="I699" s="54">
        <f t="shared" si="377"/>
        <v>19328.400000000001</v>
      </c>
      <c r="J699" s="26">
        <f t="shared" si="377"/>
        <v>16716.2</v>
      </c>
      <c r="K699" s="26">
        <f t="shared" si="377"/>
        <v>16716.2</v>
      </c>
      <c r="L699" s="54">
        <f t="shared" si="372"/>
        <v>86.485172078392409</v>
      </c>
      <c r="M699" s="64">
        <f t="shared" si="124"/>
        <v>-2612.2000000000007</v>
      </c>
      <c r="N699" s="54">
        <f t="shared" si="373"/>
        <v>86.485172078392409</v>
      </c>
      <c r="O699" s="64">
        <f t="shared" si="125"/>
        <v>-2612.2000000000007</v>
      </c>
      <c r="P699" s="280"/>
      <c r="Q699" s="280"/>
    </row>
    <row r="700" spans="1:17" ht="18" customHeight="1" x14ac:dyDescent="0.25">
      <c r="A700" s="263"/>
      <c r="B700" s="369"/>
      <c r="C700" s="269"/>
      <c r="D700" s="272"/>
      <c r="E700" s="275"/>
      <c r="F700" s="278"/>
      <c r="G700" s="160" t="s">
        <v>23</v>
      </c>
      <c r="H700" s="49">
        <f t="shared" si="377"/>
        <v>0</v>
      </c>
      <c r="I700" s="51">
        <f t="shared" si="377"/>
        <v>0</v>
      </c>
      <c r="J700" s="35">
        <f t="shared" si="377"/>
        <v>0</v>
      </c>
      <c r="K700" s="35">
        <f t="shared" si="377"/>
        <v>0</v>
      </c>
      <c r="L700" s="62">
        <v>0</v>
      </c>
      <c r="M700" s="64">
        <f t="shared" si="124"/>
        <v>0</v>
      </c>
      <c r="N700" s="62">
        <v>0</v>
      </c>
      <c r="O700" s="64">
        <f t="shared" si="125"/>
        <v>0</v>
      </c>
      <c r="P700" s="281"/>
      <c r="Q700" s="281"/>
    </row>
    <row r="701" spans="1:17" ht="29.25" customHeight="1" x14ac:dyDescent="0.25">
      <c r="A701" s="309" t="s">
        <v>61</v>
      </c>
      <c r="B701" s="283" t="s">
        <v>168</v>
      </c>
      <c r="C701" s="228" t="s">
        <v>19</v>
      </c>
      <c r="D701" s="287" t="s">
        <v>19</v>
      </c>
      <c r="E701" s="289" t="s">
        <v>19</v>
      </c>
      <c r="F701" s="291" t="s">
        <v>19</v>
      </c>
      <c r="G701" s="30" t="s">
        <v>20</v>
      </c>
      <c r="H701" s="46">
        <f>H702+H703+H704</f>
        <v>32990.199999999997</v>
      </c>
      <c r="I701" s="25">
        <f>I702+I703+I704</f>
        <v>32990.199999999997</v>
      </c>
      <c r="J701" s="2">
        <f>J702+J703+J704</f>
        <v>29782.400000000001</v>
      </c>
      <c r="K701" s="2">
        <f>K702+K703+K704</f>
        <v>29782.400000000001</v>
      </c>
      <c r="L701" s="53">
        <f t="shared" si="372"/>
        <v>90.276506356433146</v>
      </c>
      <c r="M701" s="61">
        <f t="shared" si="124"/>
        <v>-3207.7999999999956</v>
      </c>
      <c r="N701" s="53">
        <f t="shared" si="373"/>
        <v>90.276506356433146</v>
      </c>
      <c r="O701" s="61">
        <f t="shared" si="125"/>
        <v>-3207.7999999999956</v>
      </c>
      <c r="P701" s="280"/>
      <c r="Q701" s="280"/>
    </row>
    <row r="702" spans="1:17" ht="15.75" customHeight="1" x14ac:dyDescent="0.25">
      <c r="A702" s="310"/>
      <c r="B702" s="284"/>
      <c r="C702" s="229"/>
      <c r="D702" s="232"/>
      <c r="E702" s="235"/>
      <c r="F702" s="292"/>
      <c r="G702" s="160" t="s">
        <v>21</v>
      </c>
      <c r="H702" s="47">
        <f>H715+H728+H732</f>
        <v>13661.8</v>
      </c>
      <c r="I702" s="72">
        <f t="shared" ref="I702:K704" si="378">I715+I728+I732</f>
        <v>13661.8</v>
      </c>
      <c r="J702" s="3">
        <f t="shared" si="378"/>
        <v>13066.2</v>
      </c>
      <c r="K702" s="73">
        <f t="shared" si="378"/>
        <v>13066.2</v>
      </c>
      <c r="L702" s="54">
        <f t="shared" si="372"/>
        <v>95.640398776149567</v>
      </c>
      <c r="M702" s="64">
        <f t="shared" si="124"/>
        <v>-595.59999999999854</v>
      </c>
      <c r="N702" s="54">
        <f t="shared" si="373"/>
        <v>95.640398776149567</v>
      </c>
      <c r="O702" s="64">
        <f t="shared" si="125"/>
        <v>-595.59999999999854</v>
      </c>
      <c r="P702" s="280"/>
      <c r="Q702" s="280"/>
    </row>
    <row r="703" spans="1:17" ht="15.75" customHeight="1" x14ac:dyDescent="0.25">
      <c r="A703" s="310"/>
      <c r="B703" s="284"/>
      <c r="C703" s="229"/>
      <c r="D703" s="232"/>
      <c r="E703" s="235"/>
      <c r="F703" s="292"/>
      <c r="G703" s="160" t="s">
        <v>22</v>
      </c>
      <c r="H703" s="47">
        <f>H716+H729+H733</f>
        <v>19328.400000000001</v>
      </c>
      <c r="I703" s="72">
        <f t="shared" si="378"/>
        <v>19328.400000000001</v>
      </c>
      <c r="J703" s="3">
        <f t="shared" si="378"/>
        <v>16716.2</v>
      </c>
      <c r="K703" s="73">
        <f t="shared" si="378"/>
        <v>16716.2</v>
      </c>
      <c r="L703" s="54">
        <f t="shared" si="372"/>
        <v>86.485172078392409</v>
      </c>
      <c r="M703" s="64">
        <f t="shared" si="124"/>
        <v>-2612.2000000000007</v>
      </c>
      <c r="N703" s="54">
        <f t="shared" si="373"/>
        <v>86.485172078392409</v>
      </c>
      <c r="O703" s="64">
        <f t="shared" si="125"/>
        <v>-2612.2000000000007</v>
      </c>
      <c r="P703" s="280"/>
      <c r="Q703" s="280"/>
    </row>
    <row r="704" spans="1:17" ht="15.75" customHeight="1" x14ac:dyDescent="0.25">
      <c r="A704" s="310"/>
      <c r="B704" s="285"/>
      <c r="C704" s="286"/>
      <c r="D704" s="288"/>
      <c r="E704" s="290"/>
      <c r="F704" s="293"/>
      <c r="G704" s="160" t="s">
        <v>23</v>
      </c>
      <c r="H704" s="78">
        <f>H717+H730+H734</f>
        <v>0</v>
      </c>
      <c r="I704" s="124">
        <f t="shared" si="378"/>
        <v>0</v>
      </c>
      <c r="J704" s="71">
        <f t="shared" si="378"/>
        <v>0</v>
      </c>
      <c r="K704" s="125">
        <f t="shared" si="378"/>
        <v>0</v>
      </c>
      <c r="L704" s="62">
        <v>0</v>
      </c>
      <c r="M704" s="64">
        <f t="shared" si="124"/>
        <v>0</v>
      </c>
      <c r="N704" s="62">
        <v>0</v>
      </c>
      <c r="O704" s="64">
        <f t="shared" si="125"/>
        <v>0</v>
      </c>
      <c r="P704" s="281"/>
      <c r="Q704" s="281"/>
    </row>
    <row r="705" spans="1:17" x14ac:dyDescent="0.25">
      <c r="A705" s="310"/>
      <c r="B705" s="378" t="s">
        <v>182</v>
      </c>
      <c r="C705" s="379"/>
      <c r="D705" s="379"/>
      <c r="E705" s="379"/>
      <c r="F705" s="379"/>
      <c r="G705" s="379"/>
      <c r="H705" s="379"/>
      <c r="I705" s="379"/>
      <c r="J705" s="379"/>
      <c r="K705" s="379"/>
      <c r="L705" s="379"/>
      <c r="M705" s="379"/>
      <c r="N705" s="379"/>
      <c r="O705" s="379"/>
      <c r="P705" s="379"/>
      <c r="Q705" s="380"/>
    </row>
    <row r="706" spans="1:17" ht="23.25" customHeight="1" x14ac:dyDescent="0.25">
      <c r="A706" s="310"/>
      <c r="B706" s="312" t="s">
        <v>229</v>
      </c>
      <c r="C706" s="381" t="s">
        <v>19</v>
      </c>
      <c r="D706" s="297">
        <v>44197</v>
      </c>
      <c r="E706" s="300">
        <v>44531</v>
      </c>
      <c r="F706" s="381"/>
      <c r="G706" s="103" t="s">
        <v>20</v>
      </c>
      <c r="H706" s="43">
        <f>H707+H708+H709</f>
        <v>22250.1</v>
      </c>
      <c r="I706" s="38">
        <f>I707+I708+I709</f>
        <v>22250.1</v>
      </c>
      <c r="J706" s="36">
        <f>J707+J708+J709</f>
        <v>22250.1</v>
      </c>
      <c r="K706" s="36">
        <f>K707+K708+K709</f>
        <v>22250.1</v>
      </c>
      <c r="L706" s="102">
        <f t="shared" ref="L706:L707" si="379">J706/H706*100</f>
        <v>100</v>
      </c>
      <c r="M706" s="67">
        <f t="shared" ref="M706:M770" si="380">J706-H706</f>
        <v>0</v>
      </c>
      <c r="N706" s="102">
        <f t="shared" ref="N706:N708" si="381">K706/H706*100</f>
        <v>100</v>
      </c>
      <c r="O706" s="67">
        <f t="shared" ref="O706:O770" si="382">K706-H706</f>
        <v>0</v>
      </c>
      <c r="P706" s="321"/>
      <c r="Q706" s="321"/>
    </row>
    <row r="707" spans="1:17" ht="15" customHeight="1" x14ac:dyDescent="0.25">
      <c r="A707" s="310"/>
      <c r="B707" s="313"/>
      <c r="C707" s="382"/>
      <c r="D707" s="298"/>
      <c r="E707" s="301"/>
      <c r="F707" s="382"/>
      <c r="G707" s="104" t="s">
        <v>21</v>
      </c>
      <c r="H707" s="44">
        <f>H720</f>
        <v>1112.5</v>
      </c>
      <c r="I707" s="39">
        <f>I720</f>
        <v>1112.5</v>
      </c>
      <c r="J707" s="39">
        <f t="shared" ref="J707:K709" si="383">J720</f>
        <v>1112.5</v>
      </c>
      <c r="K707" s="39">
        <f t="shared" si="383"/>
        <v>1112.5</v>
      </c>
      <c r="L707" s="50">
        <f t="shared" si="379"/>
        <v>100</v>
      </c>
      <c r="M707" s="70">
        <f t="shared" si="380"/>
        <v>0</v>
      </c>
      <c r="N707" s="50">
        <f t="shared" si="381"/>
        <v>100</v>
      </c>
      <c r="O707" s="70">
        <f t="shared" si="382"/>
        <v>0</v>
      </c>
      <c r="P707" s="322"/>
      <c r="Q707" s="322"/>
    </row>
    <row r="708" spans="1:17" ht="15" customHeight="1" x14ac:dyDescent="0.25">
      <c r="A708" s="310"/>
      <c r="B708" s="313"/>
      <c r="C708" s="382"/>
      <c r="D708" s="298"/>
      <c r="E708" s="301"/>
      <c r="F708" s="382"/>
      <c r="G708" s="104" t="s">
        <v>22</v>
      </c>
      <c r="H708" s="44">
        <f t="shared" ref="H708:I709" si="384">H721</f>
        <v>21137.599999999999</v>
      </c>
      <c r="I708" s="39">
        <f t="shared" si="384"/>
        <v>21137.599999999999</v>
      </c>
      <c r="J708" s="39">
        <f t="shared" si="383"/>
        <v>21137.599999999999</v>
      </c>
      <c r="K708" s="39">
        <f t="shared" si="383"/>
        <v>21137.599999999999</v>
      </c>
      <c r="L708" s="50">
        <f>J708/H708*100</f>
        <v>100</v>
      </c>
      <c r="M708" s="70">
        <f t="shared" si="380"/>
        <v>0</v>
      </c>
      <c r="N708" s="50">
        <f t="shared" si="381"/>
        <v>100</v>
      </c>
      <c r="O708" s="70">
        <f t="shared" si="382"/>
        <v>0</v>
      </c>
      <c r="P708" s="322"/>
      <c r="Q708" s="322"/>
    </row>
    <row r="709" spans="1:17" ht="15" customHeight="1" x14ac:dyDescent="0.25">
      <c r="A709" s="310"/>
      <c r="B709" s="372"/>
      <c r="C709" s="383"/>
      <c r="D709" s="299"/>
      <c r="E709" s="302"/>
      <c r="F709" s="383"/>
      <c r="G709" s="104" t="s">
        <v>23</v>
      </c>
      <c r="H709" s="76">
        <f t="shared" si="384"/>
        <v>0</v>
      </c>
      <c r="I709" s="69">
        <f>I722</f>
        <v>0</v>
      </c>
      <c r="J709" s="69">
        <f t="shared" si="383"/>
        <v>0</v>
      </c>
      <c r="K709" s="69">
        <f t="shared" si="383"/>
        <v>0</v>
      </c>
      <c r="L709" s="68">
        <v>0</v>
      </c>
      <c r="M709" s="70">
        <f t="shared" si="380"/>
        <v>0</v>
      </c>
      <c r="N709" s="68">
        <v>0</v>
      </c>
      <c r="O709" s="70">
        <f t="shared" si="382"/>
        <v>0</v>
      </c>
      <c r="P709" s="323"/>
      <c r="Q709" s="323"/>
    </row>
    <row r="710" spans="1:17" ht="27.75" customHeight="1" x14ac:dyDescent="0.25">
      <c r="A710" s="310"/>
      <c r="B710" s="312" t="s">
        <v>183</v>
      </c>
      <c r="C710" s="381" t="s">
        <v>19</v>
      </c>
      <c r="D710" s="297">
        <v>44197</v>
      </c>
      <c r="E710" s="300">
        <v>44531</v>
      </c>
      <c r="F710" s="381"/>
      <c r="G710" s="103" t="s">
        <v>20</v>
      </c>
      <c r="H710" s="74">
        <f>H711+H712+H713</f>
        <v>0</v>
      </c>
      <c r="I710" s="66">
        <f>I711+I712+I713</f>
        <v>0</v>
      </c>
      <c r="J710" s="75">
        <f>J711+J712+J713</f>
        <v>0</v>
      </c>
      <c r="K710" s="75">
        <f>K711+K712+K713</f>
        <v>0</v>
      </c>
      <c r="L710" s="65">
        <v>0</v>
      </c>
      <c r="M710" s="67">
        <f t="shared" si="380"/>
        <v>0</v>
      </c>
      <c r="N710" s="65">
        <v>0</v>
      </c>
      <c r="O710" s="67">
        <f t="shared" si="382"/>
        <v>0</v>
      </c>
      <c r="P710" s="321"/>
      <c r="Q710" s="321"/>
    </row>
    <row r="711" spans="1:17" ht="18.75" customHeight="1" x14ac:dyDescent="0.25">
      <c r="A711" s="310"/>
      <c r="B711" s="313"/>
      <c r="C711" s="382"/>
      <c r="D711" s="298"/>
      <c r="E711" s="301"/>
      <c r="F711" s="382"/>
      <c r="G711" s="104" t="s">
        <v>21</v>
      </c>
      <c r="H711" s="76">
        <f>H724</f>
        <v>0</v>
      </c>
      <c r="I711" s="69">
        <f>I724</f>
        <v>0</v>
      </c>
      <c r="J711" s="69">
        <f t="shared" ref="J711:K713" si="385">J724</f>
        <v>0</v>
      </c>
      <c r="K711" s="69">
        <f t="shared" si="385"/>
        <v>0</v>
      </c>
      <c r="L711" s="68">
        <v>0</v>
      </c>
      <c r="M711" s="70">
        <f t="shared" si="380"/>
        <v>0</v>
      </c>
      <c r="N711" s="68">
        <v>0</v>
      </c>
      <c r="O711" s="70">
        <f t="shared" si="382"/>
        <v>0</v>
      </c>
      <c r="P711" s="322"/>
      <c r="Q711" s="322"/>
    </row>
    <row r="712" spans="1:17" ht="18.75" customHeight="1" x14ac:dyDescent="0.25">
      <c r="A712" s="310"/>
      <c r="B712" s="313"/>
      <c r="C712" s="382"/>
      <c r="D712" s="298"/>
      <c r="E712" s="301"/>
      <c r="F712" s="382"/>
      <c r="G712" s="104" t="s">
        <v>22</v>
      </c>
      <c r="H712" s="76">
        <f t="shared" ref="H712:I713" si="386">H725</f>
        <v>0</v>
      </c>
      <c r="I712" s="69">
        <f t="shared" si="386"/>
        <v>0</v>
      </c>
      <c r="J712" s="69">
        <f t="shared" si="385"/>
        <v>0</v>
      </c>
      <c r="K712" s="69">
        <f t="shared" si="385"/>
        <v>0</v>
      </c>
      <c r="L712" s="68">
        <v>0</v>
      </c>
      <c r="M712" s="70">
        <f t="shared" si="380"/>
        <v>0</v>
      </c>
      <c r="N712" s="68">
        <v>0</v>
      </c>
      <c r="O712" s="70">
        <f t="shared" si="382"/>
        <v>0</v>
      </c>
      <c r="P712" s="322"/>
      <c r="Q712" s="322"/>
    </row>
    <row r="713" spans="1:17" ht="18.75" customHeight="1" x14ac:dyDescent="0.25">
      <c r="A713" s="371"/>
      <c r="B713" s="372"/>
      <c r="C713" s="383"/>
      <c r="D713" s="299"/>
      <c r="E713" s="302"/>
      <c r="F713" s="383"/>
      <c r="G713" s="104" t="s">
        <v>23</v>
      </c>
      <c r="H713" s="76">
        <f t="shared" si="386"/>
        <v>0</v>
      </c>
      <c r="I713" s="69">
        <f t="shared" si="386"/>
        <v>0</v>
      </c>
      <c r="J713" s="69">
        <f t="shared" si="385"/>
        <v>0</v>
      </c>
      <c r="K713" s="69">
        <f t="shared" si="385"/>
        <v>0</v>
      </c>
      <c r="L713" s="68">
        <v>0</v>
      </c>
      <c r="M713" s="70">
        <f t="shared" si="380"/>
        <v>0</v>
      </c>
      <c r="N713" s="68">
        <v>0</v>
      </c>
      <c r="O713" s="70">
        <f t="shared" si="382"/>
        <v>0</v>
      </c>
      <c r="P713" s="323"/>
      <c r="Q713" s="323"/>
    </row>
    <row r="714" spans="1:17" ht="22.5" customHeight="1" x14ac:dyDescent="0.25">
      <c r="A714" s="309" t="s">
        <v>62</v>
      </c>
      <c r="B714" s="283" t="s">
        <v>63</v>
      </c>
      <c r="C714" s="228" t="s">
        <v>19</v>
      </c>
      <c r="D714" s="297">
        <v>44197</v>
      </c>
      <c r="E714" s="300">
        <v>44531</v>
      </c>
      <c r="F714" s="392" t="s">
        <v>474</v>
      </c>
      <c r="G714" s="30" t="s">
        <v>20</v>
      </c>
      <c r="H714" s="46">
        <f>H715+H716+H717</f>
        <v>32675.200000000001</v>
      </c>
      <c r="I714" s="25">
        <f>I715+I716+I717</f>
        <v>32675.200000000001</v>
      </c>
      <c r="J714" s="2">
        <f>J715+J716+J717</f>
        <v>29482.400000000001</v>
      </c>
      <c r="K714" s="2">
        <f>K715+K716+K717</f>
        <v>29482.400000000001</v>
      </c>
      <c r="L714" s="53">
        <f t="shared" si="372"/>
        <v>90.228674958378221</v>
      </c>
      <c r="M714" s="67">
        <f t="shared" si="380"/>
        <v>-3192.7999999999993</v>
      </c>
      <c r="N714" s="53">
        <f t="shared" si="373"/>
        <v>90.228674958378221</v>
      </c>
      <c r="O714" s="67">
        <f t="shared" si="382"/>
        <v>-3192.7999999999993</v>
      </c>
      <c r="P714" s="279"/>
      <c r="Q714" s="279" t="s">
        <v>465</v>
      </c>
    </row>
    <row r="715" spans="1:17" ht="17.25" customHeight="1" x14ac:dyDescent="0.25">
      <c r="A715" s="310"/>
      <c r="B715" s="284"/>
      <c r="C715" s="229"/>
      <c r="D715" s="298"/>
      <c r="E715" s="301"/>
      <c r="F715" s="393"/>
      <c r="G715" s="160" t="s">
        <v>21</v>
      </c>
      <c r="H715" s="163">
        <f>13346.8</f>
        <v>13346.8</v>
      </c>
      <c r="I715" s="164">
        <f>13346.8</f>
        <v>13346.8</v>
      </c>
      <c r="J715" s="165">
        <v>12766.2</v>
      </c>
      <c r="K715" s="165">
        <v>12766.2</v>
      </c>
      <c r="L715" s="50">
        <f t="shared" si="372"/>
        <v>95.649893607456477</v>
      </c>
      <c r="M715" s="70">
        <f t="shared" si="380"/>
        <v>-580.59999999999854</v>
      </c>
      <c r="N715" s="50">
        <f t="shared" si="373"/>
        <v>95.649893607456477</v>
      </c>
      <c r="O715" s="70">
        <f t="shared" si="382"/>
        <v>-580.59999999999854</v>
      </c>
      <c r="P715" s="280"/>
      <c r="Q715" s="280"/>
    </row>
    <row r="716" spans="1:17" ht="17.25" customHeight="1" x14ac:dyDescent="0.25">
      <c r="A716" s="310"/>
      <c r="B716" s="284"/>
      <c r="C716" s="229"/>
      <c r="D716" s="298"/>
      <c r="E716" s="301"/>
      <c r="F716" s="393"/>
      <c r="G716" s="160" t="s">
        <v>22</v>
      </c>
      <c r="H716" s="163">
        <v>19328.400000000001</v>
      </c>
      <c r="I716" s="164">
        <v>19328.400000000001</v>
      </c>
      <c r="J716" s="165">
        <v>16716.2</v>
      </c>
      <c r="K716" s="165">
        <v>16716.2</v>
      </c>
      <c r="L716" s="50">
        <f t="shared" si="372"/>
        <v>86.485172078392409</v>
      </c>
      <c r="M716" s="70">
        <f t="shared" si="380"/>
        <v>-2612.2000000000007</v>
      </c>
      <c r="N716" s="50">
        <f t="shared" si="373"/>
        <v>86.485172078392409</v>
      </c>
      <c r="O716" s="70">
        <f t="shared" si="382"/>
        <v>-2612.2000000000007</v>
      </c>
      <c r="P716" s="280"/>
      <c r="Q716" s="280"/>
    </row>
    <row r="717" spans="1:17" ht="17.25" customHeight="1" x14ac:dyDescent="0.25">
      <c r="A717" s="310"/>
      <c r="B717" s="285"/>
      <c r="C717" s="286"/>
      <c r="D717" s="299"/>
      <c r="E717" s="302"/>
      <c r="F717" s="394"/>
      <c r="G717" s="160" t="s">
        <v>23</v>
      </c>
      <c r="H717" s="78">
        <v>0</v>
      </c>
      <c r="I717" s="63">
        <v>0</v>
      </c>
      <c r="J717" s="71">
        <v>0</v>
      </c>
      <c r="K717" s="71">
        <v>0</v>
      </c>
      <c r="L717" s="62">
        <v>0</v>
      </c>
      <c r="M717" s="64">
        <f t="shared" si="380"/>
        <v>0</v>
      </c>
      <c r="N717" s="62">
        <v>0</v>
      </c>
      <c r="O717" s="64">
        <f t="shared" si="382"/>
        <v>0</v>
      </c>
      <c r="P717" s="281"/>
      <c r="Q717" s="281"/>
    </row>
    <row r="718" spans="1:17" ht="19.5" customHeight="1" x14ac:dyDescent="0.25">
      <c r="A718" s="310"/>
      <c r="B718" s="378" t="s">
        <v>182</v>
      </c>
      <c r="C718" s="379"/>
      <c r="D718" s="379"/>
      <c r="E718" s="379"/>
      <c r="F718" s="379"/>
      <c r="G718" s="379"/>
      <c r="H718" s="379"/>
      <c r="I718" s="379"/>
      <c r="J718" s="379"/>
      <c r="K718" s="379"/>
      <c r="L718" s="379"/>
      <c r="M718" s="379"/>
      <c r="N718" s="379"/>
      <c r="O718" s="379"/>
      <c r="P718" s="379"/>
      <c r="Q718" s="380"/>
    </row>
    <row r="719" spans="1:17" ht="21.75" customHeight="1" x14ac:dyDescent="0.25">
      <c r="A719" s="310"/>
      <c r="B719" s="312" t="s">
        <v>229</v>
      </c>
      <c r="C719" s="381" t="s">
        <v>19</v>
      </c>
      <c r="D719" s="297">
        <v>44197</v>
      </c>
      <c r="E719" s="300">
        <v>44531</v>
      </c>
      <c r="F719" s="381"/>
      <c r="G719" s="103" t="s">
        <v>20</v>
      </c>
      <c r="H719" s="43">
        <f>H720+H721+H722</f>
        <v>22250.1</v>
      </c>
      <c r="I719" s="38">
        <f>I720+I721+I722</f>
        <v>22250.1</v>
      </c>
      <c r="J719" s="36">
        <f>J720+J721+J722</f>
        <v>22250.1</v>
      </c>
      <c r="K719" s="36">
        <f>K720+K721+K722</f>
        <v>22250.1</v>
      </c>
      <c r="L719" s="102">
        <f t="shared" ref="L719:L720" si="387">J719/H719*100</f>
        <v>100</v>
      </c>
      <c r="M719" s="67">
        <f t="shared" ref="M719:M734" si="388">J719-H719</f>
        <v>0</v>
      </c>
      <c r="N719" s="102">
        <f t="shared" ref="N719:N721" si="389">K719/H719*100</f>
        <v>100</v>
      </c>
      <c r="O719" s="67">
        <f t="shared" ref="O719:O734" si="390">K719-H719</f>
        <v>0</v>
      </c>
      <c r="P719" s="321"/>
      <c r="Q719" s="321"/>
    </row>
    <row r="720" spans="1:17" ht="18" customHeight="1" x14ac:dyDescent="0.25">
      <c r="A720" s="310"/>
      <c r="B720" s="313"/>
      <c r="C720" s="382"/>
      <c r="D720" s="298"/>
      <c r="E720" s="301"/>
      <c r="F720" s="382"/>
      <c r="G720" s="104" t="s">
        <v>21</v>
      </c>
      <c r="H720" s="174">
        <f>1112.5</f>
        <v>1112.5</v>
      </c>
      <c r="I720" s="175">
        <v>1112.5</v>
      </c>
      <c r="J720" s="176">
        <v>1112.5</v>
      </c>
      <c r="K720" s="177">
        <v>1112.5</v>
      </c>
      <c r="L720" s="50">
        <f t="shared" si="387"/>
        <v>100</v>
      </c>
      <c r="M720" s="70">
        <f t="shared" si="388"/>
        <v>0</v>
      </c>
      <c r="N720" s="50">
        <f t="shared" si="389"/>
        <v>100</v>
      </c>
      <c r="O720" s="70">
        <f t="shared" si="390"/>
        <v>0</v>
      </c>
      <c r="P720" s="322"/>
      <c r="Q720" s="322"/>
    </row>
    <row r="721" spans="1:17" ht="18" customHeight="1" x14ac:dyDescent="0.25">
      <c r="A721" s="310"/>
      <c r="B721" s="313"/>
      <c r="C721" s="382"/>
      <c r="D721" s="298"/>
      <c r="E721" s="301"/>
      <c r="F721" s="382"/>
      <c r="G721" s="104" t="s">
        <v>22</v>
      </c>
      <c r="H721" s="174">
        <v>21137.599999999999</v>
      </c>
      <c r="I721" s="175">
        <v>21137.599999999999</v>
      </c>
      <c r="J721" s="176">
        <v>21137.599999999999</v>
      </c>
      <c r="K721" s="177">
        <v>21137.599999999999</v>
      </c>
      <c r="L721" s="50">
        <f>J721/H721*100</f>
        <v>100</v>
      </c>
      <c r="M721" s="70">
        <f t="shared" si="388"/>
        <v>0</v>
      </c>
      <c r="N721" s="50">
        <f t="shared" si="389"/>
        <v>100</v>
      </c>
      <c r="O721" s="70">
        <f t="shared" si="390"/>
        <v>0</v>
      </c>
      <c r="P721" s="322"/>
      <c r="Q721" s="322"/>
    </row>
    <row r="722" spans="1:17" ht="18" customHeight="1" x14ac:dyDescent="0.25">
      <c r="A722" s="310"/>
      <c r="B722" s="372"/>
      <c r="C722" s="383"/>
      <c r="D722" s="299"/>
      <c r="E722" s="302"/>
      <c r="F722" s="383"/>
      <c r="G722" s="104" t="s">
        <v>23</v>
      </c>
      <c r="H722" s="76">
        <v>0</v>
      </c>
      <c r="I722" s="69">
        <v>0</v>
      </c>
      <c r="J722" s="77">
        <v>0</v>
      </c>
      <c r="K722" s="77">
        <v>0</v>
      </c>
      <c r="L722" s="68">
        <v>0</v>
      </c>
      <c r="M722" s="70">
        <f t="shared" si="388"/>
        <v>0</v>
      </c>
      <c r="N722" s="68">
        <v>0</v>
      </c>
      <c r="O722" s="70">
        <f t="shared" si="390"/>
        <v>0</v>
      </c>
      <c r="P722" s="323"/>
      <c r="Q722" s="323"/>
    </row>
    <row r="723" spans="1:17" ht="28.5" customHeight="1" x14ac:dyDescent="0.25">
      <c r="A723" s="310"/>
      <c r="B723" s="312" t="s">
        <v>183</v>
      </c>
      <c r="C723" s="381" t="s">
        <v>19</v>
      </c>
      <c r="D723" s="297" t="s">
        <v>19</v>
      </c>
      <c r="E723" s="300" t="s">
        <v>19</v>
      </c>
      <c r="F723" s="381" t="s">
        <v>19</v>
      </c>
      <c r="G723" s="103" t="s">
        <v>20</v>
      </c>
      <c r="H723" s="74">
        <f>H724+H725+H726</f>
        <v>0</v>
      </c>
      <c r="I723" s="66">
        <f>I724+I725+I726</f>
        <v>0</v>
      </c>
      <c r="J723" s="75">
        <f>J724+J725+J726</f>
        <v>0</v>
      </c>
      <c r="K723" s="75">
        <f>K724+K725+K726</f>
        <v>0</v>
      </c>
      <c r="L723" s="65">
        <v>0</v>
      </c>
      <c r="M723" s="67">
        <f t="shared" si="388"/>
        <v>0</v>
      </c>
      <c r="N723" s="65">
        <v>0</v>
      </c>
      <c r="O723" s="67">
        <f t="shared" si="390"/>
        <v>0</v>
      </c>
      <c r="P723" s="321"/>
      <c r="Q723" s="321"/>
    </row>
    <row r="724" spans="1:17" ht="18" customHeight="1" x14ac:dyDescent="0.25">
      <c r="A724" s="310"/>
      <c r="B724" s="313"/>
      <c r="C724" s="382"/>
      <c r="D724" s="298"/>
      <c r="E724" s="301"/>
      <c r="F724" s="382"/>
      <c r="G724" s="104" t="s">
        <v>21</v>
      </c>
      <c r="H724" s="76">
        <v>0</v>
      </c>
      <c r="I724" s="69">
        <v>0</v>
      </c>
      <c r="J724" s="77">
        <v>0</v>
      </c>
      <c r="K724" s="70">
        <v>0</v>
      </c>
      <c r="L724" s="68">
        <v>0</v>
      </c>
      <c r="M724" s="70">
        <f t="shared" si="388"/>
        <v>0</v>
      </c>
      <c r="N724" s="68">
        <v>0</v>
      </c>
      <c r="O724" s="70">
        <f t="shared" si="390"/>
        <v>0</v>
      </c>
      <c r="P724" s="322"/>
      <c r="Q724" s="322"/>
    </row>
    <row r="725" spans="1:17" ht="18" customHeight="1" x14ac:dyDescent="0.25">
      <c r="A725" s="310"/>
      <c r="B725" s="313"/>
      <c r="C725" s="382"/>
      <c r="D725" s="298"/>
      <c r="E725" s="301"/>
      <c r="F725" s="382"/>
      <c r="G725" s="104" t="s">
        <v>22</v>
      </c>
      <c r="H725" s="76">
        <v>0</v>
      </c>
      <c r="I725" s="69">
        <v>0</v>
      </c>
      <c r="J725" s="77">
        <v>0</v>
      </c>
      <c r="K725" s="70">
        <v>0</v>
      </c>
      <c r="L725" s="68">
        <v>0</v>
      </c>
      <c r="M725" s="70">
        <f t="shared" si="388"/>
        <v>0</v>
      </c>
      <c r="N725" s="68">
        <v>0</v>
      </c>
      <c r="O725" s="70">
        <f t="shared" si="390"/>
        <v>0</v>
      </c>
      <c r="P725" s="322"/>
      <c r="Q725" s="322"/>
    </row>
    <row r="726" spans="1:17" ht="18" customHeight="1" x14ac:dyDescent="0.25">
      <c r="A726" s="371"/>
      <c r="B726" s="372"/>
      <c r="C726" s="383"/>
      <c r="D726" s="299"/>
      <c r="E726" s="302"/>
      <c r="F726" s="383"/>
      <c r="G726" s="104" t="s">
        <v>23</v>
      </c>
      <c r="H726" s="76">
        <v>0</v>
      </c>
      <c r="I726" s="69">
        <v>0</v>
      </c>
      <c r="J726" s="77">
        <v>0</v>
      </c>
      <c r="K726" s="77">
        <v>0</v>
      </c>
      <c r="L726" s="68">
        <v>0</v>
      </c>
      <c r="M726" s="70">
        <f t="shared" si="388"/>
        <v>0</v>
      </c>
      <c r="N726" s="68">
        <v>0</v>
      </c>
      <c r="O726" s="70">
        <f t="shared" si="390"/>
        <v>0</v>
      </c>
      <c r="P726" s="323"/>
      <c r="Q726" s="323"/>
    </row>
    <row r="727" spans="1:17" ht="48" customHeight="1" x14ac:dyDescent="0.25">
      <c r="A727" s="309" t="s">
        <v>89</v>
      </c>
      <c r="B727" s="283" t="s">
        <v>148</v>
      </c>
      <c r="C727" s="228" t="s">
        <v>19</v>
      </c>
      <c r="D727" s="297">
        <v>44197</v>
      </c>
      <c r="E727" s="300">
        <v>44531</v>
      </c>
      <c r="F727" s="303" t="s">
        <v>180</v>
      </c>
      <c r="G727" s="30" t="s">
        <v>20</v>
      </c>
      <c r="H727" s="46">
        <f>H728+H729+H730</f>
        <v>315</v>
      </c>
      <c r="I727" s="25">
        <f>I728+I729+I730</f>
        <v>315</v>
      </c>
      <c r="J727" s="2">
        <f>J728+J729+J730</f>
        <v>300</v>
      </c>
      <c r="K727" s="2">
        <f>K728+K729+K730</f>
        <v>300</v>
      </c>
      <c r="L727" s="53">
        <f t="shared" ref="L727:L728" si="391">J727/H727*100</f>
        <v>95.238095238095227</v>
      </c>
      <c r="M727" s="61">
        <f t="shared" si="388"/>
        <v>-15</v>
      </c>
      <c r="N727" s="53">
        <f t="shared" ref="N727:N728" si="392">K727/H727*100</f>
        <v>95.238095238095227</v>
      </c>
      <c r="O727" s="61">
        <f t="shared" si="390"/>
        <v>-15</v>
      </c>
      <c r="P727" s="280"/>
      <c r="Q727" s="280"/>
    </row>
    <row r="728" spans="1:17" ht="31.5" customHeight="1" x14ac:dyDescent="0.25">
      <c r="A728" s="310"/>
      <c r="B728" s="284"/>
      <c r="C728" s="229"/>
      <c r="D728" s="298"/>
      <c r="E728" s="301"/>
      <c r="F728" s="304"/>
      <c r="G728" s="160" t="s">
        <v>21</v>
      </c>
      <c r="H728" s="163">
        <v>315</v>
      </c>
      <c r="I728" s="164">
        <v>315</v>
      </c>
      <c r="J728" s="165">
        <v>300</v>
      </c>
      <c r="K728" s="165">
        <v>300</v>
      </c>
      <c r="L728" s="54">
        <f t="shared" si="391"/>
        <v>95.238095238095227</v>
      </c>
      <c r="M728" s="64">
        <f t="shared" si="388"/>
        <v>-15</v>
      </c>
      <c r="N728" s="54">
        <f t="shared" si="392"/>
        <v>95.238095238095227</v>
      </c>
      <c r="O728" s="64">
        <f t="shared" si="390"/>
        <v>-15</v>
      </c>
      <c r="P728" s="280"/>
      <c r="Q728" s="280"/>
    </row>
    <row r="729" spans="1:17" ht="31.5" customHeight="1" x14ac:dyDescent="0.25">
      <c r="A729" s="310"/>
      <c r="B729" s="284"/>
      <c r="C729" s="229"/>
      <c r="D729" s="298"/>
      <c r="E729" s="301"/>
      <c r="F729" s="304"/>
      <c r="G729" s="160" t="s">
        <v>22</v>
      </c>
      <c r="H729" s="76">
        <v>0</v>
      </c>
      <c r="I729" s="69">
        <v>0</v>
      </c>
      <c r="J729" s="77">
        <v>0</v>
      </c>
      <c r="K729" s="77">
        <v>0</v>
      </c>
      <c r="L729" s="68">
        <v>0</v>
      </c>
      <c r="M729" s="70">
        <f t="shared" si="388"/>
        <v>0</v>
      </c>
      <c r="N729" s="68">
        <v>0</v>
      </c>
      <c r="O729" s="70">
        <f t="shared" si="390"/>
        <v>0</v>
      </c>
      <c r="P729" s="280"/>
      <c r="Q729" s="280"/>
    </row>
    <row r="730" spans="1:17" ht="31.5" customHeight="1" thickBot="1" x14ac:dyDescent="0.3">
      <c r="A730" s="371"/>
      <c r="B730" s="285"/>
      <c r="C730" s="286"/>
      <c r="D730" s="299"/>
      <c r="E730" s="302"/>
      <c r="F730" s="305"/>
      <c r="G730" s="160" t="s">
        <v>23</v>
      </c>
      <c r="H730" s="78">
        <v>0</v>
      </c>
      <c r="I730" s="63">
        <v>0</v>
      </c>
      <c r="J730" s="71">
        <v>0</v>
      </c>
      <c r="K730" s="71">
        <v>0</v>
      </c>
      <c r="L730" s="62">
        <v>0</v>
      </c>
      <c r="M730" s="64">
        <f t="shared" si="388"/>
        <v>0</v>
      </c>
      <c r="N730" s="62">
        <v>0</v>
      </c>
      <c r="O730" s="64">
        <f t="shared" si="390"/>
        <v>0</v>
      </c>
      <c r="P730" s="281"/>
      <c r="Q730" s="281"/>
    </row>
    <row r="731" spans="1:17" hidden="1" x14ac:dyDescent="0.25">
      <c r="A731" s="309" t="s">
        <v>124</v>
      </c>
      <c r="B731" s="283" t="s">
        <v>149</v>
      </c>
      <c r="C731" s="228" t="s">
        <v>19</v>
      </c>
      <c r="D731" s="287" t="s">
        <v>185</v>
      </c>
      <c r="E731" s="289" t="s">
        <v>185</v>
      </c>
      <c r="F731" s="291" t="s">
        <v>19</v>
      </c>
      <c r="G731" s="30" t="s">
        <v>20</v>
      </c>
      <c r="H731" s="74">
        <f>H732+H733+H734</f>
        <v>0</v>
      </c>
      <c r="I731" s="66">
        <f>I732+I733+I734</f>
        <v>0</v>
      </c>
      <c r="J731" s="75">
        <f>J732+J733+J734</f>
        <v>0</v>
      </c>
      <c r="K731" s="75">
        <f>K732+K733+K734</f>
        <v>0</v>
      </c>
      <c r="L731" s="65">
        <v>0</v>
      </c>
      <c r="M731" s="67">
        <f t="shared" si="388"/>
        <v>0</v>
      </c>
      <c r="N731" s="65">
        <v>0</v>
      </c>
      <c r="O731" s="67">
        <f t="shared" si="390"/>
        <v>0</v>
      </c>
      <c r="P731" s="280"/>
      <c r="Q731" s="280"/>
    </row>
    <row r="732" spans="1:17" hidden="1" x14ac:dyDescent="0.25">
      <c r="A732" s="310"/>
      <c r="B732" s="284"/>
      <c r="C732" s="229"/>
      <c r="D732" s="232"/>
      <c r="E732" s="235"/>
      <c r="F732" s="292"/>
      <c r="G732" s="160" t="s">
        <v>21</v>
      </c>
      <c r="H732" s="76">
        <v>0</v>
      </c>
      <c r="I732" s="69">
        <v>0</v>
      </c>
      <c r="J732" s="77">
        <v>0</v>
      </c>
      <c r="K732" s="77">
        <v>0</v>
      </c>
      <c r="L732" s="68">
        <v>0</v>
      </c>
      <c r="M732" s="70">
        <f t="shared" si="388"/>
        <v>0</v>
      </c>
      <c r="N732" s="68">
        <v>0</v>
      </c>
      <c r="O732" s="70">
        <f t="shared" si="390"/>
        <v>0</v>
      </c>
      <c r="P732" s="280"/>
      <c r="Q732" s="280"/>
    </row>
    <row r="733" spans="1:17" hidden="1" x14ac:dyDescent="0.25">
      <c r="A733" s="310"/>
      <c r="B733" s="284"/>
      <c r="C733" s="229"/>
      <c r="D733" s="232"/>
      <c r="E733" s="235"/>
      <c r="F733" s="292"/>
      <c r="G733" s="160" t="s">
        <v>22</v>
      </c>
      <c r="H733" s="76">
        <v>0</v>
      </c>
      <c r="I733" s="69">
        <v>0</v>
      </c>
      <c r="J733" s="77">
        <v>0</v>
      </c>
      <c r="K733" s="77">
        <v>0</v>
      </c>
      <c r="L733" s="68">
        <v>0</v>
      </c>
      <c r="M733" s="70">
        <f t="shared" si="388"/>
        <v>0</v>
      </c>
      <c r="N733" s="68">
        <v>0</v>
      </c>
      <c r="O733" s="70">
        <f t="shared" si="390"/>
        <v>0</v>
      </c>
      <c r="P733" s="280"/>
      <c r="Q733" s="280"/>
    </row>
    <row r="734" spans="1:17" hidden="1" x14ac:dyDescent="0.25">
      <c r="A734" s="371"/>
      <c r="B734" s="285"/>
      <c r="C734" s="286"/>
      <c r="D734" s="288"/>
      <c r="E734" s="290"/>
      <c r="F734" s="293"/>
      <c r="G734" s="160" t="s">
        <v>23</v>
      </c>
      <c r="H734" s="78">
        <v>0</v>
      </c>
      <c r="I734" s="63">
        <v>0</v>
      </c>
      <c r="J734" s="71">
        <v>0</v>
      </c>
      <c r="K734" s="71">
        <v>0</v>
      </c>
      <c r="L734" s="62">
        <v>0</v>
      </c>
      <c r="M734" s="64">
        <f t="shared" si="388"/>
        <v>0</v>
      </c>
      <c r="N734" s="62">
        <v>0</v>
      </c>
      <c r="O734" s="64">
        <f t="shared" si="390"/>
        <v>0</v>
      </c>
      <c r="P734" s="281"/>
      <c r="Q734" s="281"/>
    </row>
    <row r="735" spans="1:17" ht="33.75" hidden="1" customHeight="1" x14ac:dyDescent="0.25">
      <c r="A735" s="309" t="s">
        <v>117</v>
      </c>
      <c r="B735" s="312" t="s">
        <v>169</v>
      </c>
      <c r="C735" s="228" t="s">
        <v>19</v>
      </c>
      <c r="D735" s="287" t="s">
        <v>19</v>
      </c>
      <c r="E735" s="289" t="s">
        <v>19</v>
      </c>
      <c r="F735" s="291" t="s">
        <v>19</v>
      </c>
      <c r="G735" s="30" t="s">
        <v>20</v>
      </c>
      <c r="H735" s="79">
        <f>H736+H737+H738</f>
        <v>0</v>
      </c>
      <c r="I735" s="60">
        <f>I736+I737+I738</f>
        <v>0</v>
      </c>
      <c r="J735" s="80">
        <f>J736+J737+J738</f>
        <v>0</v>
      </c>
      <c r="K735" s="80">
        <f>K736+K737+K738</f>
        <v>0</v>
      </c>
      <c r="L735" s="59">
        <v>0</v>
      </c>
      <c r="M735" s="61">
        <f t="shared" si="380"/>
        <v>0</v>
      </c>
      <c r="N735" s="59">
        <v>0</v>
      </c>
      <c r="O735" s="61">
        <f t="shared" si="382"/>
        <v>0</v>
      </c>
      <c r="P735" s="280"/>
      <c r="Q735" s="280"/>
    </row>
    <row r="736" spans="1:17" ht="21.75" hidden="1" customHeight="1" x14ac:dyDescent="0.25">
      <c r="A736" s="310"/>
      <c r="B736" s="313"/>
      <c r="C736" s="229"/>
      <c r="D736" s="232"/>
      <c r="E736" s="235"/>
      <c r="F736" s="292"/>
      <c r="G736" s="160" t="s">
        <v>21</v>
      </c>
      <c r="H736" s="78">
        <f>H740</f>
        <v>0</v>
      </c>
      <c r="I736" s="124">
        <f t="shared" ref="I736:K736" si="393">I740</f>
        <v>0</v>
      </c>
      <c r="J736" s="71">
        <f t="shared" si="393"/>
        <v>0</v>
      </c>
      <c r="K736" s="125">
        <f t="shared" si="393"/>
        <v>0</v>
      </c>
      <c r="L736" s="62">
        <v>0</v>
      </c>
      <c r="M736" s="64">
        <f t="shared" si="380"/>
        <v>0</v>
      </c>
      <c r="N736" s="62">
        <v>0</v>
      </c>
      <c r="O736" s="64">
        <f t="shared" si="382"/>
        <v>0</v>
      </c>
      <c r="P736" s="280"/>
      <c r="Q736" s="280"/>
    </row>
    <row r="737" spans="1:17" ht="21.75" hidden="1" customHeight="1" x14ac:dyDescent="0.25">
      <c r="A737" s="310"/>
      <c r="B737" s="313"/>
      <c r="C737" s="229"/>
      <c r="D737" s="232"/>
      <c r="E737" s="235"/>
      <c r="F737" s="292"/>
      <c r="G737" s="160" t="s">
        <v>22</v>
      </c>
      <c r="H737" s="78">
        <f t="shared" ref="H737:K738" si="394">H741</f>
        <v>0</v>
      </c>
      <c r="I737" s="124">
        <f t="shared" si="394"/>
        <v>0</v>
      </c>
      <c r="J737" s="71">
        <f t="shared" si="394"/>
        <v>0</v>
      </c>
      <c r="K737" s="125">
        <f t="shared" si="394"/>
        <v>0</v>
      </c>
      <c r="L737" s="62">
        <v>0</v>
      </c>
      <c r="M737" s="64">
        <f t="shared" si="380"/>
        <v>0</v>
      </c>
      <c r="N737" s="62">
        <v>0</v>
      </c>
      <c r="O737" s="64">
        <f t="shared" si="382"/>
        <v>0</v>
      </c>
      <c r="P737" s="280"/>
      <c r="Q737" s="280"/>
    </row>
    <row r="738" spans="1:17" ht="21.75" hidden="1" customHeight="1" x14ac:dyDescent="0.25">
      <c r="A738" s="371"/>
      <c r="B738" s="372"/>
      <c r="C738" s="286"/>
      <c r="D738" s="288"/>
      <c r="E738" s="290"/>
      <c r="F738" s="293"/>
      <c r="G738" s="160" t="s">
        <v>23</v>
      </c>
      <c r="H738" s="78">
        <f t="shared" si="394"/>
        <v>0</v>
      </c>
      <c r="I738" s="124">
        <f t="shared" si="394"/>
        <v>0</v>
      </c>
      <c r="J738" s="71">
        <f t="shared" si="394"/>
        <v>0</v>
      </c>
      <c r="K738" s="125">
        <f t="shared" si="394"/>
        <v>0</v>
      </c>
      <c r="L738" s="62">
        <v>0</v>
      </c>
      <c r="M738" s="64">
        <f t="shared" si="380"/>
        <v>0</v>
      </c>
      <c r="N738" s="62">
        <v>0</v>
      </c>
      <c r="O738" s="64">
        <f t="shared" si="382"/>
        <v>0</v>
      </c>
      <c r="P738" s="281"/>
      <c r="Q738" s="281"/>
    </row>
    <row r="739" spans="1:17" ht="31.5" hidden="1" customHeight="1" x14ac:dyDescent="0.25">
      <c r="A739" s="309" t="s">
        <v>150</v>
      </c>
      <c r="B739" s="312" t="s">
        <v>151</v>
      </c>
      <c r="C739" s="228" t="s">
        <v>19</v>
      </c>
      <c r="D739" s="287" t="s">
        <v>185</v>
      </c>
      <c r="E739" s="289" t="s">
        <v>185</v>
      </c>
      <c r="F739" s="291" t="s">
        <v>19</v>
      </c>
      <c r="G739" s="30" t="s">
        <v>20</v>
      </c>
      <c r="H739" s="74">
        <f>H740+H741+H742</f>
        <v>0</v>
      </c>
      <c r="I739" s="126">
        <f>I740+I741+I742</f>
        <v>0</v>
      </c>
      <c r="J739" s="75">
        <f>J740+J741+J742</f>
        <v>0</v>
      </c>
      <c r="K739" s="66">
        <f>K740+K741+K742</f>
        <v>0</v>
      </c>
      <c r="L739" s="59">
        <v>0</v>
      </c>
      <c r="M739" s="61">
        <f t="shared" si="380"/>
        <v>0</v>
      </c>
      <c r="N739" s="59">
        <v>0</v>
      </c>
      <c r="O739" s="61">
        <f t="shared" si="382"/>
        <v>0</v>
      </c>
      <c r="P739" s="280"/>
      <c r="Q739" s="280"/>
    </row>
    <row r="740" spans="1:17" ht="22.5" hidden="1" customHeight="1" x14ac:dyDescent="0.25">
      <c r="A740" s="310"/>
      <c r="B740" s="313"/>
      <c r="C740" s="229"/>
      <c r="D740" s="232"/>
      <c r="E740" s="235"/>
      <c r="F740" s="292"/>
      <c r="G740" s="160" t="s">
        <v>21</v>
      </c>
      <c r="H740" s="76">
        <v>0</v>
      </c>
      <c r="I740" s="69">
        <v>0</v>
      </c>
      <c r="J740" s="77">
        <v>0</v>
      </c>
      <c r="K740" s="77">
        <v>0</v>
      </c>
      <c r="L740" s="62">
        <v>0</v>
      </c>
      <c r="M740" s="64">
        <f t="shared" si="380"/>
        <v>0</v>
      </c>
      <c r="N740" s="62">
        <v>0</v>
      </c>
      <c r="O740" s="64">
        <f t="shared" si="382"/>
        <v>0</v>
      </c>
      <c r="P740" s="280"/>
      <c r="Q740" s="280"/>
    </row>
    <row r="741" spans="1:17" ht="22.5" hidden="1" customHeight="1" x14ac:dyDescent="0.25">
      <c r="A741" s="310"/>
      <c r="B741" s="313"/>
      <c r="C741" s="229"/>
      <c r="D741" s="232"/>
      <c r="E741" s="235"/>
      <c r="F741" s="292"/>
      <c r="G741" s="160" t="s">
        <v>22</v>
      </c>
      <c r="H741" s="78">
        <v>0</v>
      </c>
      <c r="I741" s="63">
        <v>0</v>
      </c>
      <c r="J741" s="71">
        <v>0</v>
      </c>
      <c r="K741" s="71">
        <v>0</v>
      </c>
      <c r="L741" s="62">
        <v>0</v>
      </c>
      <c r="M741" s="64">
        <f t="shared" si="380"/>
        <v>0</v>
      </c>
      <c r="N741" s="62">
        <v>0</v>
      </c>
      <c r="O741" s="64">
        <f t="shared" si="382"/>
        <v>0</v>
      </c>
      <c r="P741" s="280"/>
      <c r="Q741" s="280"/>
    </row>
    <row r="742" spans="1:17" ht="22.5" hidden="1" customHeight="1" x14ac:dyDescent="0.25">
      <c r="A742" s="371"/>
      <c r="B742" s="372"/>
      <c r="C742" s="286"/>
      <c r="D742" s="288"/>
      <c r="E742" s="290"/>
      <c r="F742" s="293"/>
      <c r="G742" s="160" t="s">
        <v>23</v>
      </c>
      <c r="H742" s="78">
        <v>0</v>
      </c>
      <c r="I742" s="63">
        <v>0</v>
      </c>
      <c r="J742" s="71">
        <v>0</v>
      </c>
      <c r="K742" s="71">
        <v>0</v>
      </c>
      <c r="L742" s="62">
        <v>0</v>
      </c>
      <c r="M742" s="64">
        <f t="shared" si="380"/>
        <v>0</v>
      </c>
      <c r="N742" s="62">
        <v>0</v>
      </c>
      <c r="O742" s="64">
        <f t="shared" si="382"/>
        <v>0</v>
      </c>
      <c r="P742" s="281"/>
      <c r="Q742" s="281"/>
    </row>
    <row r="743" spans="1:17" ht="33" hidden="1" customHeight="1" x14ac:dyDescent="0.25">
      <c r="A743" s="309" t="s">
        <v>90</v>
      </c>
      <c r="B743" s="312" t="s">
        <v>170</v>
      </c>
      <c r="C743" s="228" t="s">
        <v>19</v>
      </c>
      <c r="D743" s="231" t="s">
        <v>19</v>
      </c>
      <c r="E743" s="389" t="s">
        <v>19</v>
      </c>
      <c r="F743" s="291" t="s">
        <v>19</v>
      </c>
      <c r="G743" s="30" t="s">
        <v>20</v>
      </c>
      <c r="H743" s="79">
        <f>H744+H745+H746</f>
        <v>0</v>
      </c>
      <c r="I743" s="60">
        <f>I744+I745+I746</f>
        <v>0</v>
      </c>
      <c r="J743" s="80">
        <f>J744+J745+J746</f>
        <v>0</v>
      </c>
      <c r="K743" s="80">
        <f>K744+K745+K746</f>
        <v>0</v>
      </c>
      <c r="L743" s="59">
        <v>0</v>
      </c>
      <c r="M743" s="61">
        <f t="shared" si="380"/>
        <v>0</v>
      </c>
      <c r="N743" s="59">
        <v>0</v>
      </c>
      <c r="O743" s="61">
        <f t="shared" si="382"/>
        <v>0</v>
      </c>
      <c r="P743" s="280"/>
      <c r="Q743" s="280"/>
    </row>
    <row r="744" spans="1:17" ht="24.75" hidden="1" customHeight="1" x14ac:dyDescent="0.25">
      <c r="A744" s="310"/>
      <c r="B744" s="313"/>
      <c r="C744" s="229"/>
      <c r="D744" s="232"/>
      <c r="E744" s="390"/>
      <c r="F744" s="292"/>
      <c r="G744" s="160" t="s">
        <v>21</v>
      </c>
      <c r="H744" s="78">
        <f>H748</f>
        <v>0</v>
      </c>
      <c r="I744" s="63">
        <f>I748</f>
        <v>0</v>
      </c>
      <c r="J744" s="71">
        <f>J748</f>
        <v>0</v>
      </c>
      <c r="K744" s="71">
        <f>K748</f>
        <v>0</v>
      </c>
      <c r="L744" s="62">
        <v>0</v>
      </c>
      <c r="M744" s="64">
        <f t="shared" si="380"/>
        <v>0</v>
      </c>
      <c r="N744" s="62">
        <v>0</v>
      </c>
      <c r="O744" s="64">
        <f t="shared" si="382"/>
        <v>0</v>
      </c>
      <c r="P744" s="280"/>
      <c r="Q744" s="280"/>
    </row>
    <row r="745" spans="1:17" ht="24.75" hidden="1" customHeight="1" x14ac:dyDescent="0.25">
      <c r="A745" s="310"/>
      <c r="B745" s="313"/>
      <c r="C745" s="229"/>
      <c r="D745" s="232"/>
      <c r="E745" s="390"/>
      <c r="F745" s="292"/>
      <c r="G745" s="160" t="s">
        <v>22</v>
      </c>
      <c r="H745" s="78">
        <f t="shared" ref="H745:K746" si="395">H749</f>
        <v>0</v>
      </c>
      <c r="I745" s="63">
        <f t="shared" si="395"/>
        <v>0</v>
      </c>
      <c r="J745" s="71">
        <f t="shared" si="395"/>
        <v>0</v>
      </c>
      <c r="K745" s="71">
        <f t="shared" si="395"/>
        <v>0</v>
      </c>
      <c r="L745" s="62">
        <v>0</v>
      </c>
      <c r="M745" s="64">
        <f t="shared" si="380"/>
        <v>0</v>
      </c>
      <c r="N745" s="62">
        <v>0</v>
      </c>
      <c r="O745" s="64">
        <f t="shared" si="382"/>
        <v>0</v>
      </c>
      <c r="P745" s="280"/>
      <c r="Q745" s="280"/>
    </row>
    <row r="746" spans="1:17" ht="24.75" hidden="1" customHeight="1" x14ac:dyDescent="0.25">
      <c r="A746" s="371"/>
      <c r="B746" s="372"/>
      <c r="C746" s="286"/>
      <c r="D746" s="288"/>
      <c r="E746" s="391"/>
      <c r="F746" s="293"/>
      <c r="G746" s="160" t="s">
        <v>23</v>
      </c>
      <c r="H746" s="78">
        <f t="shared" si="395"/>
        <v>0</v>
      </c>
      <c r="I746" s="63">
        <f t="shared" si="395"/>
        <v>0</v>
      </c>
      <c r="J746" s="71">
        <f t="shared" si="395"/>
        <v>0</v>
      </c>
      <c r="K746" s="71">
        <f t="shared" si="395"/>
        <v>0</v>
      </c>
      <c r="L746" s="62">
        <v>0</v>
      </c>
      <c r="M746" s="64">
        <f t="shared" si="380"/>
        <v>0</v>
      </c>
      <c r="N746" s="62">
        <v>0</v>
      </c>
      <c r="O746" s="64">
        <f t="shared" si="382"/>
        <v>0</v>
      </c>
      <c r="P746" s="281"/>
      <c r="Q746" s="281"/>
    </row>
    <row r="747" spans="1:17" ht="36.75" hidden="1" customHeight="1" x14ac:dyDescent="0.25">
      <c r="A747" s="309" t="s">
        <v>91</v>
      </c>
      <c r="B747" s="312" t="s">
        <v>118</v>
      </c>
      <c r="C747" s="228" t="s">
        <v>19</v>
      </c>
      <c r="D747" s="287" t="s">
        <v>185</v>
      </c>
      <c r="E747" s="289" t="s">
        <v>185</v>
      </c>
      <c r="F747" s="291" t="s">
        <v>19</v>
      </c>
      <c r="G747" s="30" t="s">
        <v>20</v>
      </c>
      <c r="H747" s="79">
        <f>H748+H749+H750</f>
        <v>0</v>
      </c>
      <c r="I747" s="60">
        <f>I748+I749+I750</f>
        <v>0</v>
      </c>
      <c r="J747" s="80">
        <f>J748+J749+J750</f>
        <v>0</v>
      </c>
      <c r="K747" s="80">
        <f>K748+K749+K750</f>
        <v>0</v>
      </c>
      <c r="L747" s="59">
        <v>0</v>
      </c>
      <c r="M747" s="61">
        <f t="shared" si="380"/>
        <v>0</v>
      </c>
      <c r="N747" s="59">
        <v>0</v>
      </c>
      <c r="O747" s="61">
        <f t="shared" si="382"/>
        <v>0</v>
      </c>
      <c r="P747" s="279"/>
      <c r="Q747" s="279"/>
    </row>
    <row r="748" spans="1:17" ht="22.5" hidden="1" customHeight="1" x14ac:dyDescent="0.25">
      <c r="A748" s="310"/>
      <c r="B748" s="313"/>
      <c r="C748" s="229"/>
      <c r="D748" s="232"/>
      <c r="E748" s="235"/>
      <c r="F748" s="292"/>
      <c r="G748" s="160" t="s">
        <v>21</v>
      </c>
      <c r="H748" s="76">
        <v>0</v>
      </c>
      <c r="I748" s="69">
        <v>0</v>
      </c>
      <c r="J748" s="77">
        <v>0</v>
      </c>
      <c r="K748" s="77">
        <v>0</v>
      </c>
      <c r="L748" s="62">
        <v>0</v>
      </c>
      <c r="M748" s="64">
        <f t="shared" si="380"/>
        <v>0</v>
      </c>
      <c r="N748" s="62">
        <v>0</v>
      </c>
      <c r="O748" s="64">
        <f t="shared" si="382"/>
        <v>0</v>
      </c>
      <c r="P748" s="280"/>
      <c r="Q748" s="280"/>
    </row>
    <row r="749" spans="1:17" ht="22.5" hidden="1" customHeight="1" x14ac:dyDescent="0.25">
      <c r="A749" s="310"/>
      <c r="B749" s="313"/>
      <c r="C749" s="229"/>
      <c r="D749" s="232"/>
      <c r="E749" s="235"/>
      <c r="F749" s="292"/>
      <c r="G749" s="160" t="s">
        <v>22</v>
      </c>
      <c r="H749" s="78">
        <v>0</v>
      </c>
      <c r="I749" s="63">
        <v>0</v>
      </c>
      <c r="J749" s="71">
        <v>0</v>
      </c>
      <c r="K749" s="71">
        <v>0</v>
      </c>
      <c r="L749" s="62">
        <v>0</v>
      </c>
      <c r="M749" s="64">
        <f t="shared" si="380"/>
        <v>0</v>
      </c>
      <c r="N749" s="62">
        <v>0</v>
      </c>
      <c r="O749" s="64">
        <f t="shared" si="382"/>
        <v>0</v>
      </c>
      <c r="P749" s="280"/>
      <c r="Q749" s="280"/>
    </row>
    <row r="750" spans="1:17" ht="22.5" hidden="1" customHeight="1" x14ac:dyDescent="0.25">
      <c r="A750" s="371"/>
      <c r="B750" s="372"/>
      <c r="C750" s="286"/>
      <c r="D750" s="288"/>
      <c r="E750" s="290"/>
      <c r="F750" s="293"/>
      <c r="G750" s="160" t="s">
        <v>23</v>
      </c>
      <c r="H750" s="78">
        <v>0</v>
      </c>
      <c r="I750" s="63">
        <v>0</v>
      </c>
      <c r="J750" s="71">
        <v>0</v>
      </c>
      <c r="K750" s="71">
        <v>0</v>
      </c>
      <c r="L750" s="62">
        <v>0</v>
      </c>
      <c r="M750" s="64">
        <f t="shared" si="380"/>
        <v>0</v>
      </c>
      <c r="N750" s="62">
        <v>0</v>
      </c>
      <c r="O750" s="64">
        <f t="shared" si="382"/>
        <v>0</v>
      </c>
      <c r="P750" s="281"/>
      <c r="Q750" s="281"/>
    </row>
    <row r="751" spans="1:17" ht="25.5" hidden="1" customHeight="1" x14ac:dyDescent="0.25">
      <c r="A751" s="310" t="s">
        <v>307</v>
      </c>
      <c r="B751" s="313" t="s">
        <v>308</v>
      </c>
      <c r="C751" s="229" t="s">
        <v>19</v>
      </c>
      <c r="D751" s="440" t="s">
        <v>19</v>
      </c>
      <c r="E751" s="441" t="s">
        <v>19</v>
      </c>
      <c r="F751" s="292" t="s">
        <v>19</v>
      </c>
      <c r="G751" s="32" t="s">
        <v>20</v>
      </c>
      <c r="H751" s="46">
        <f>H752+H753+H754</f>
        <v>0</v>
      </c>
      <c r="I751" s="25">
        <f>I752+I753+I754</f>
        <v>0</v>
      </c>
      <c r="J751" s="2">
        <f>J752+J753+J754</f>
        <v>0</v>
      </c>
      <c r="K751" s="2">
        <f>K752+K753+K754</f>
        <v>0</v>
      </c>
      <c r="L751" s="114" t="e">
        <f t="shared" ref="L751:L753" si="396">J751/H751*100</f>
        <v>#DIV/0!</v>
      </c>
      <c r="M751" s="61">
        <f t="shared" si="380"/>
        <v>0</v>
      </c>
      <c r="N751" s="114" t="e">
        <f t="shared" ref="N751:N753" si="397">K751/H751*100</f>
        <v>#DIV/0!</v>
      </c>
      <c r="O751" s="61">
        <f t="shared" si="382"/>
        <v>0</v>
      </c>
      <c r="P751" s="280"/>
      <c r="Q751" s="280"/>
    </row>
    <row r="752" spans="1:17" ht="19.5" hidden="1" customHeight="1" x14ac:dyDescent="0.25">
      <c r="A752" s="310"/>
      <c r="B752" s="313"/>
      <c r="C752" s="229"/>
      <c r="D752" s="232"/>
      <c r="E752" s="390"/>
      <c r="F752" s="292"/>
      <c r="G752" s="160" t="s">
        <v>21</v>
      </c>
      <c r="H752" s="47">
        <f>H756</f>
        <v>0</v>
      </c>
      <c r="I752" s="26">
        <f>I756</f>
        <v>0</v>
      </c>
      <c r="J752" s="3">
        <f>J756</f>
        <v>0</v>
      </c>
      <c r="K752" s="3">
        <f>K756</f>
        <v>0</v>
      </c>
      <c r="L752" s="54" t="e">
        <f t="shared" si="396"/>
        <v>#DIV/0!</v>
      </c>
      <c r="M752" s="64">
        <f t="shared" si="380"/>
        <v>0</v>
      </c>
      <c r="N752" s="54" t="e">
        <f t="shared" si="397"/>
        <v>#DIV/0!</v>
      </c>
      <c r="O752" s="64">
        <f t="shared" si="382"/>
        <v>0</v>
      </c>
      <c r="P752" s="280"/>
      <c r="Q752" s="280"/>
    </row>
    <row r="753" spans="1:17" ht="19.5" hidden="1" customHeight="1" x14ac:dyDescent="0.25">
      <c r="A753" s="310"/>
      <c r="B753" s="313"/>
      <c r="C753" s="229"/>
      <c r="D753" s="232"/>
      <c r="E753" s="390"/>
      <c r="F753" s="292"/>
      <c r="G753" s="160" t="s">
        <v>22</v>
      </c>
      <c r="H753" s="47">
        <f t="shared" ref="H753:K754" si="398">H757</f>
        <v>0</v>
      </c>
      <c r="I753" s="26">
        <f t="shared" si="398"/>
        <v>0</v>
      </c>
      <c r="J753" s="3">
        <f t="shared" si="398"/>
        <v>0</v>
      </c>
      <c r="K753" s="3">
        <f t="shared" si="398"/>
        <v>0</v>
      </c>
      <c r="L753" s="54" t="e">
        <f t="shared" si="396"/>
        <v>#DIV/0!</v>
      </c>
      <c r="M753" s="64">
        <f t="shared" si="380"/>
        <v>0</v>
      </c>
      <c r="N753" s="54" t="e">
        <f t="shared" si="397"/>
        <v>#DIV/0!</v>
      </c>
      <c r="O753" s="64">
        <f t="shared" si="382"/>
        <v>0</v>
      </c>
      <c r="P753" s="280"/>
      <c r="Q753" s="280"/>
    </row>
    <row r="754" spans="1:17" ht="19.5" hidden="1" customHeight="1" x14ac:dyDescent="0.25">
      <c r="A754" s="371"/>
      <c r="B754" s="372"/>
      <c r="C754" s="286"/>
      <c r="D754" s="288"/>
      <c r="E754" s="391"/>
      <c r="F754" s="293"/>
      <c r="G754" s="160" t="s">
        <v>23</v>
      </c>
      <c r="H754" s="78">
        <f t="shared" si="398"/>
        <v>0</v>
      </c>
      <c r="I754" s="63">
        <f t="shared" si="398"/>
        <v>0</v>
      </c>
      <c r="J754" s="71">
        <f t="shared" si="398"/>
        <v>0</v>
      </c>
      <c r="K754" s="71">
        <f t="shared" si="398"/>
        <v>0</v>
      </c>
      <c r="L754" s="62">
        <v>0</v>
      </c>
      <c r="M754" s="64">
        <f t="shared" si="380"/>
        <v>0</v>
      </c>
      <c r="N754" s="62">
        <v>0</v>
      </c>
      <c r="O754" s="64">
        <f t="shared" si="382"/>
        <v>0</v>
      </c>
      <c r="P754" s="281"/>
      <c r="Q754" s="281"/>
    </row>
    <row r="755" spans="1:17" ht="31.5" hidden="1" customHeight="1" x14ac:dyDescent="0.25">
      <c r="A755" s="309" t="s">
        <v>309</v>
      </c>
      <c r="B755" s="312" t="s">
        <v>310</v>
      </c>
      <c r="C755" s="228" t="s">
        <v>19</v>
      </c>
      <c r="D755" s="297">
        <v>43891</v>
      </c>
      <c r="E755" s="300">
        <v>43951</v>
      </c>
      <c r="F755" s="376" t="s">
        <v>311</v>
      </c>
      <c r="G755" s="30" t="s">
        <v>20</v>
      </c>
      <c r="H755" s="46">
        <f>H756+H757+H758</f>
        <v>0</v>
      </c>
      <c r="I755" s="25">
        <f>I756+I757+I758</f>
        <v>0</v>
      </c>
      <c r="J755" s="2">
        <f>J756+J757+J758</f>
        <v>0</v>
      </c>
      <c r="K755" s="2">
        <f>K756+K757+K758</f>
        <v>0</v>
      </c>
      <c r="L755" s="114" t="e">
        <f t="shared" ref="L755:L757" si="399">J755/H755*100</f>
        <v>#DIV/0!</v>
      </c>
      <c r="M755" s="61">
        <f t="shared" si="380"/>
        <v>0</v>
      </c>
      <c r="N755" s="114" t="e">
        <f t="shared" ref="N755:N757" si="400">K755/H755*100</f>
        <v>#DIV/0!</v>
      </c>
      <c r="O755" s="61">
        <f t="shared" si="382"/>
        <v>0</v>
      </c>
      <c r="P755" s="279"/>
      <c r="Q755" s="279" t="s">
        <v>312</v>
      </c>
    </row>
    <row r="756" spans="1:17" ht="22.5" hidden="1" customHeight="1" x14ac:dyDescent="0.25">
      <c r="A756" s="310"/>
      <c r="B756" s="313"/>
      <c r="C756" s="229"/>
      <c r="D756" s="298"/>
      <c r="E756" s="301"/>
      <c r="F756" s="315"/>
      <c r="G756" s="160" t="s">
        <v>21</v>
      </c>
      <c r="H756" s="163"/>
      <c r="I756" s="164"/>
      <c r="J756" s="165"/>
      <c r="K756" s="165"/>
      <c r="L756" s="54" t="e">
        <f t="shared" si="399"/>
        <v>#DIV/0!</v>
      </c>
      <c r="M756" s="64">
        <f t="shared" si="380"/>
        <v>0</v>
      </c>
      <c r="N756" s="54" t="e">
        <f t="shared" si="400"/>
        <v>#DIV/0!</v>
      </c>
      <c r="O756" s="64">
        <f t="shared" si="382"/>
        <v>0</v>
      </c>
      <c r="P756" s="280"/>
      <c r="Q756" s="280"/>
    </row>
    <row r="757" spans="1:17" ht="22.5" hidden="1" customHeight="1" x14ac:dyDescent="0.25">
      <c r="A757" s="310"/>
      <c r="B757" s="313"/>
      <c r="C757" s="229"/>
      <c r="D757" s="298"/>
      <c r="E757" s="301"/>
      <c r="F757" s="315"/>
      <c r="G757" s="160" t="s">
        <v>22</v>
      </c>
      <c r="H757" s="163"/>
      <c r="I757" s="164"/>
      <c r="J757" s="165"/>
      <c r="K757" s="165"/>
      <c r="L757" s="54" t="e">
        <f t="shared" si="399"/>
        <v>#DIV/0!</v>
      </c>
      <c r="M757" s="64">
        <f t="shared" si="380"/>
        <v>0</v>
      </c>
      <c r="N757" s="54" t="e">
        <f t="shared" si="400"/>
        <v>#DIV/0!</v>
      </c>
      <c r="O757" s="64">
        <f t="shared" si="382"/>
        <v>0</v>
      </c>
      <c r="P757" s="280"/>
      <c r="Q757" s="280"/>
    </row>
    <row r="758" spans="1:17" ht="22.5" hidden="1" customHeight="1" thickBot="1" x14ac:dyDescent="0.3">
      <c r="A758" s="311"/>
      <c r="B758" s="314"/>
      <c r="C758" s="230"/>
      <c r="D758" s="299"/>
      <c r="E758" s="302"/>
      <c r="F758" s="316"/>
      <c r="G758" s="150" t="s">
        <v>23</v>
      </c>
      <c r="H758" s="127">
        <v>0</v>
      </c>
      <c r="I758" s="128">
        <v>0</v>
      </c>
      <c r="J758" s="129">
        <v>0</v>
      </c>
      <c r="K758" s="129">
        <v>0</v>
      </c>
      <c r="L758" s="117">
        <v>0</v>
      </c>
      <c r="M758" s="118">
        <f t="shared" si="380"/>
        <v>0</v>
      </c>
      <c r="N758" s="117">
        <v>0</v>
      </c>
      <c r="O758" s="118">
        <f t="shared" si="382"/>
        <v>0</v>
      </c>
      <c r="P758" s="317"/>
      <c r="Q758" s="317"/>
    </row>
    <row r="759" spans="1:17" ht="25.5" customHeight="1" x14ac:dyDescent="0.25">
      <c r="A759" s="243" t="s">
        <v>64</v>
      </c>
      <c r="B759" s="245" t="s">
        <v>65</v>
      </c>
      <c r="C759" s="247" t="s">
        <v>453</v>
      </c>
      <c r="D759" s="249" t="s">
        <v>19</v>
      </c>
      <c r="E759" s="252" t="s">
        <v>19</v>
      </c>
      <c r="F759" s="255" t="s">
        <v>19</v>
      </c>
      <c r="G759" s="29" t="s">
        <v>20</v>
      </c>
      <c r="H759" s="41">
        <f>H760+H761+H762</f>
        <v>6377</v>
      </c>
      <c r="I759" s="24">
        <f>I760+I761+I762</f>
        <v>6377</v>
      </c>
      <c r="J759" s="10">
        <f>J760+J761+J762</f>
        <v>3742.1000000000004</v>
      </c>
      <c r="K759" s="10">
        <f>K760+K761+K762</f>
        <v>3742.1000000000004</v>
      </c>
      <c r="L759" s="21">
        <f t="shared" ref="L759:L761" si="401">J759/H759*100</f>
        <v>58.681198055512006</v>
      </c>
      <c r="M759" s="130">
        <f t="shared" si="380"/>
        <v>-2634.8999999999996</v>
      </c>
      <c r="N759" s="21">
        <f t="shared" ref="N759:N761" si="402">K759/H759*100</f>
        <v>58.681198055512006</v>
      </c>
      <c r="O759" s="130">
        <f t="shared" si="382"/>
        <v>-2634.8999999999996</v>
      </c>
      <c r="P759" s="258"/>
      <c r="Q759" s="258"/>
    </row>
    <row r="760" spans="1:17" ht="19.5" customHeight="1" x14ac:dyDescent="0.25">
      <c r="A760" s="244"/>
      <c r="B760" s="246"/>
      <c r="C760" s="248"/>
      <c r="D760" s="250"/>
      <c r="E760" s="253"/>
      <c r="F760" s="256"/>
      <c r="G760" s="31" t="s">
        <v>21</v>
      </c>
      <c r="H760" s="42">
        <f>H764</f>
        <v>2908.2</v>
      </c>
      <c r="I760" s="84">
        <f>I764</f>
        <v>2908.2</v>
      </c>
      <c r="J760" s="11">
        <f t="shared" ref="J760:K762" si="403">J764</f>
        <v>1773.2</v>
      </c>
      <c r="K760" s="85">
        <f t="shared" si="403"/>
        <v>1773.2</v>
      </c>
      <c r="L760" s="56">
        <f t="shared" si="401"/>
        <v>60.972422804483884</v>
      </c>
      <c r="M760" s="123">
        <f t="shared" si="380"/>
        <v>-1134.9999999999998</v>
      </c>
      <c r="N760" s="56">
        <f t="shared" si="402"/>
        <v>60.972422804483884</v>
      </c>
      <c r="O760" s="123">
        <f t="shared" si="382"/>
        <v>-1134.9999999999998</v>
      </c>
      <c r="P760" s="259"/>
      <c r="Q760" s="259"/>
    </row>
    <row r="761" spans="1:17" ht="19.5" customHeight="1" x14ac:dyDescent="0.25">
      <c r="A761" s="244"/>
      <c r="B761" s="246"/>
      <c r="C761" s="248"/>
      <c r="D761" s="250"/>
      <c r="E761" s="253"/>
      <c r="F761" s="256"/>
      <c r="G761" s="31" t="s">
        <v>22</v>
      </c>
      <c r="H761" s="42">
        <f>H765</f>
        <v>3468.8</v>
      </c>
      <c r="I761" s="84">
        <f t="shared" ref="H761:I762" si="404">I765</f>
        <v>3468.8</v>
      </c>
      <c r="J761" s="11">
        <f t="shared" si="403"/>
        <v>1968.9</v>
      </c>
      <c r="K761" s="85">
        <f t="shared" si="403"/>
        <v>1968.9</v>
      </c>
      <c r="L761" s="56">
        <f t="shared" si="401"/>
        <v>56.760262915129154</v>
      </c>
      <c r="M761" s="123">
        <f t="shared" si="380"/>
        <v>-1499.9</v>
      </c>
      <c r="N761" s="56">
        <f t="shared" si="402"/>
        <v>56.760262915129154</v>
      </c>
      <c r="O761" s="123">
        <f t="shared" si="382"/>
        <v>-1499.9</v>
      </c>
      <c r="P761" s="259"/>
      <c r="Q761" s="259"/>
    </row>
    <row r="762" spans="1:17" ht="19.5" customHeight="1" x14ac:dyDescent="0.25">
      <c r="A762" s="244"/>
      <c r="B762" s="246"/>
      <c r="C762" s="248"/>
      <c r="D762" s="251"/>
      <c r="E762" s="254"/>
      <c r="F762" s="257"/>
      <c r="G762" s="31" t="s">
        <v>23</v>
      </c>
      <c r="H762" s="119">
        <f t="shared" si="404"/>
        <v>0</v>
      </c>
      <c r="I762" s="120">
        <f t="shared" si="404"/>
        <v>0</v>
      </c>
      <c r="J762" s="120">
        <f t="shared" si="403"/>
        <v>0</v>
      </c>
      <c r="K762" s="120">
        <f t="shared" si="403"/>
        <v>0</v>
      </c>
      <c r="L762" s="122">
        <v>0</v>
      </c>
      <c r="M762" s="123">
        <f t="shared" si="380"/>
        <v>0</v>
      </c>
      <c r="N762" s="122">
        <v>0</v>
      </c>
      <c r="O762" s="123">
        <f t="shared" si="382"/>
        <v>0</v>
      </c>
      <c r="P762" s="260"/>
      <c r="Q762" s="260"/>
    </row>
    <row r="763" spans="1:17" ht="24" customHeight="1" x14ac:dyDescent="0.25">
      <c r="A763" s="261" t="s">
        <v>66</v>
      </c>
      <c r="B763" s="367" t="s">
        <v>171</v>
      </c>
      <c r="C763" s="267" t="s">
        <v>19</v>
      </c>
      <c r="D763" s="456" t="s">
        <v>19</v>
      </c>
      <c r="E763" s="456" t="s">
        <v>19</v>
      </c>
      <c r="F763" s="456" t="s">
        <v>19</v>
      </c>
      <c r="G763" s="30" t="s">
        <v>20</v>
      </c>
      <c r="H763" s="46">
        <f>H764+H765+H766</f>
        <v>6377</v>
      </c>
      <c r="I763" s="25">
        <f>I764+I765+I766</f>
        <v>6377</v>
      </c>
      <c r="J763" s="2">
        <f>J764+J765+J766</f>
        <v>3742.1000000000004</v>
      </c>
      <c r="K763" s="2">
        <f>K764+K765+K766</f>
        <v>3742.1000000000004</v>
      </c>
      <c r="L763" s="114">
        <f t="shared" ref="L763:L765" si="405">J763/H763*100</f>
        <v>58.681198055512006</v>
      </c>
      <c r="M763" s="61">
        <f t="shared" si="380"/>
        <v>-2634.8999999999996</v>
      </c>
      <c r="N763" s="114">
        <f t="shared" ref="N763:N765" si="406">K763/H763*100</f>
        <v>58.681198055512006</v>
      </c>
      <c r="O763" s="61">
        <f t="shared" si="382"/>
        <v>-2634.8999999999996</v>
      </c>
      <c r="P763" s="279"/>
      <c r="Q763" s="279"/>
    </row>
    <row r="764" spans="1:17" ht="18" customHeight="1" x14ac:dyDescent="0.25">
      <c r="A764" s="262"/>
      <c r="B764" s="368"/>
      <c r="C764" s="268"/>
      <c r="D764" s="456"/>
      <c r="E764" s="456"/>
      <c r="F764" s="456"/>
      <c r="G764" s="160" t="s">
        <v>21</v>
      </c>
      <c r="H764" s="47">
        <f>H768</f>
        <v>2908.2</v>
      </c>
      <c r="I764" s="26">
        <f>I768</f>
        <v>2908.2</v>
      </c>
      <c r="J764" s="3">
        <f>J768</f>
        <v>1773.2</v>
      </c>
      <c r="K764" s="3">
        <f>K768</f>
        <v>1773.2</v>
      </c>
      <c r="L764" s="54">
        <f t="shared" si="405"/>
        <v>60.972422804483884</v>
      </c>
      <c r="M764" s="64">
        <f t="shared" si="380"/>
        <v>-1134.9999999999998</v>
      </c>
      <c r="N764" s="54">
        <f t="shared" si="406"/>
        <v>60.972422804483884</v>
      </c>
      <c r="O764" s="64">
        <f t="shared" si="382"/>
        <v>-1134.9999999999998</v>
      </c>
      <c r="P764" s="280"/>
      <c r="Q764" s="280"/>
    </row>
    <row r="765" spans="1:17" ht="18" customHeight="1" x14ac:dyDescent="0.25">
      <c r="A765" s="262"/>
      <c r="B765" s="368"/>
      <c r="C765" s="268"/>
      <c r="D765" s="456"/>
      <c r="E765" s="456"/>
      <c r="F765" s="456"/>
      <c r="G765" s="160" t="s">
        <v>22</v>
      </c>
      <c r="H765" s="47">
        <f t="shared" ref="H765:K766" si="407">H769</f>
        <v>3468.8</v>
      </c>
      <c r="I765" s="26">
        <f t="shared" si="407"/>
        <v>3468.8</v>
      </c>
      <c r="J765" s="3">
        <f t="shared" si="407"/>
        <v>1968.9</v>
      </c>
      <c r="K765" s="3">
        <f t="shared" si="407"/>
        <v>1968.9</v>
      </c>
      <c r="L765" s="54">
        <f t="shared" si="405"/>
        <v>56.760262915129154</v>
      </c>
      <c r="M765" s="64">
        <f t="shared" si="380"/>
        <v>-1499.9</v>
      </c>
      <c r="N765" s="54">
        <f t="shared" si="406"/>
        <v>56.760262915129154</v>
      </c>
      <c r="O765" s="64">
        <f t="shared" si="382"/>
        <v>-1499.9</v>
      </c>
      <c r="P765" s="280"/>
      <c r="Q765" s="280"/>
    </row>
    <row r="766" spans="1:17" ht="18" customHeight="1" x14ac:dyDescent="0.25">
      <c r="A766" s="263"/>
      <c r="B766" s="369"/>
      <c r="C766" s="269"/>
      <c r="D766" s="456"/>
      <c r="E766" s="456"/>
      <c r="F766" s="456"/>
      <c r="G766" s="160" t="s">
        <v>23</v>
      </c>
      <c r="H766" s="131">
        <f t="shared" si="407"/>
        <v>0</v>
      </c>
      <c r="I766" s="132">
        <f t="shared" si="407"/>
        <v>0</v>
      </c>
      <c r="J766" s="133">
        <f t="shared" si="407"/>
        <v>0</v>
      </c>
      <c r="K766" s="133">
        <f t="shared" si="407"/>
        <v>0</v>
      </c>
      <c r="L766" s="97">
        <v>0</v>
      </c>
      <c r="M766" s="98">
        <f t="shared" si="380"/>
        <v>0</v>
      </c>
      <c r="N766" s="97">
        <v>0</v>
      </c>
      <c r="O766" s="98">
        <f t="shared" si="382"/>
        <v>0</v>
      </c>
      <c r="P766" s="281"/>
      <c r="Q766" s="281"/>
    </row>
    <row r="767" spans="1:17" ht="23.25" customHeight="1" x14ac:dyDescent="0.25">
      <c r="A767" s="309" t="s">
        <v>67</v>
      </c>
      <c r="B767" s="283" t="s">
        <v>244</v>
      </c>
      <c r="C767" s="228" t="s">
        <v>19</v>
      </c>
      <c r="D767" s="452" t="s">
        <v>19</v>
      </c>
      <c r="E767" s="452" t="s">
        <v>19</v>
      </c>
      <c r="F767" s="452" t="s">
        <v>19</v>
      </c>
      <c r="G767" s="30" t="s">
        <v>20</v>
      </c>
      <c r="H767" s="46">
        <f>H768+H769+H770</f>
        <v>6377</v>
      </c>
      <c r="I767" s="25">
        <f>I768+I769+I770</f>
        <v>6377</v>
      </c>
      <c r="J767" s="2">
        <f>J768+J769+J770</f>
        <v>3742.1000000000004</v>
      </c>
      <c r="K767" s="2">
        <f>K768+K769+K770</f>
        <v>3742.1000000000004</v>
      </c>
      <c r="L767" s="114">
        <f t="shared" ref="L767:L769" si="408">J767/H767*100</f>
        <v>58.681198055512006</v>
      </c>
      <c r="M767" s="61">
        <f t="shared" si="380"/>
        <v>-2634.8999999999996</v>
      </c>
      <c r="N767" s="114">
        <f t="shared" ref="N767:N769" si="409">K767/H767*100</f>
        <v>58.681198055512006</v>
      </c>
      <c r="O767" s="61">
        <f t="shared" si="382"/>
        <v>-2634.8999999999996</v>
      </c>
      <c r="P767" s="280"/>
      <c r="Q767" s="280"/>
    </row>
    <row r="768" spans="1:17" ht="18" customHeight="1" x14ac:dyDescent="0.25">
      <c r="A768" s="310"/>
      <c r="B768" s="284"/>
      <c r="C768" s="229"/>
      <c r="D768" s="452"/>
      <c r="E768" s="452"/>
      <c r="F768" s="452"/>
      <c r="G768" s="160" t="s">
        <v>21</v>
      </c>
      <c r="H768" s="47">
        <f t="shared" ref="H768:K769" si="410">H772+H776+H780+H784</f>
        <v>2908.2</v>
      </c>
      <c r="I768" s="54">
        <f t="shared" si="410"/>
        <v>2908.2</v>
      </c>
      <c r="J768" s="3">
        <f t="shared" si="410"/>
        <v>1773.2</v>
      </c>
      <c r="K768" s="73">
        <f t="shared" si="410"/>
        <v>1773.2</v>
      </c>
      <c r="L768" s="54">
        <f t="shared" si="408"/>
        <v>60.972422804483884</v>
      </c>
      <c r="M768" s="64">
        <f t="shared" si="380"/>
        <v>-1134.9999999999998</v>
      </c>
      <c r="N768" s="54">
        <f t="shared" si="409"/>
        <v>60.972422804483884</v>
      </c>
      <c r="O768" s="64">
        <f t="shared" si="382"/>
        <v>-1134.9999999999998</v>
      </c>
      <c r="P768" s="280"/>
      <c r="Q768" s="280"/>
    </row>
    <row r="769" spans="1:17" ht="18" customHeight="1" x14ac:dyDescent="0.25">
      <c r="A769" s="310"/>
      <c r="B769" s="284"/>
      <c r="C769" s="229"/>
      <c r="D769" s="452"/>
      <c r="E769" s="452"/>
      <c r="F769" s="452"/>
      <c r="G769" s="160" t="s">
        <v>22</v>
      </c>
      <c r="H769" s="47">
        <f t="shared" si="410"/>
        <v>3468.8</v>
      </c>
      <c r="I769" s="54">
        <f t="shared" si="410"/>
        <v>3468.8</v>
      </c>
      <c r="J769" s="3">
        <f t="shared" si="410"/>
        <v>1968.9</v>
      </c>
      <c r="K769" s="73">
        <f t="shared" si="410"/>
        <v>1968.9</v>
      </c>
      <c r="L769" s="54">
        <f t="shared" si="408"/>
        <v>56.760262915129154</v>
      </c>
      <c r="M769" s="64">
        <f t="shared" si="380"/>
        <v>-1499.9</v>
      </c>
      <c r="N769" s="54">
        <f t="shared" si="409"/>
        <v>56.760262915129154</v>
      </c>
      <c r="O769" s="64">
        <f t="shared" si="382"/>
        <v>-1499.9</v>
      </c>
      <c r="P769" s="280"/>
      <c r="Q769" s="280"/>
    </row>
    <row r="770" spans="1:17" ht="18" customHeight="1" x14ac:dyDescent="0.25">
      <c r="A770" s="371"/>
      <c r="B770" s="285"/>
      <c r="C770" s="286"/>
      <c r="D770" s="452"/>
      <c r="E770" s="452"/>
      <c r="F770" s="452"/>
      <c r="G770" s="160" t="s">
        <v>23</v>
      </c>
      <c r="H770" s="78">
        <f>H774+H786</f>
        <v>0</v>
      </c>
      <c r="I770" s="63">
        <f>I774+I786</f>
        <v>0</v>
      </c>
      <c r="J770" s="71">
        <f>J774+J786</f>
        <v>0</v>
      </c>
      <c r="K770" s="71">
        <f>K774+K786</f>
        <v>0</v>
      </c>
      <c r="L770" s="97">
        <v>0</v>
      </c>
      <c r="M770" s="98">
        <f t="shared" si="380"/>
        <v>0</v>
      </c>
      <c r="N770" s="97">
        <v>0</v>
      </c>
      <c r="O770" s="98">
        <f t="shared" si="382"/>
        <v>0</v>
      </c>
      <c r="P770" s="281"/>
      <c r="Q770" s="281"/>
    </row>
    <row r="771" spans="1:17" ht="23.25" customHeight="1" x14ac:dyDescent="0.25">
      <c r="A771" s="309" t="s">
        <v>68</v>
      </c>
      <c r="B771" s="283" t="s">
        <v>245</v>
      </c>
      <c r="C771" s="228" t="s">
        <v>19</v>
      </c>
      <c r="D771" s="297">
        <v>44287</v>
      </c>
      <c r="E771" s="300">
        <v>44378</v>
      </c>
      <c r="F771" s="432" t="s">
        <v>471</v>
      </c>
      <c r="G771" s="30" t="s">
        <v>20</v>
      </c>
      <c r="H771" s="79">
        <f>H772+H773+H774</f>
        <v>490</v>
      </c>
      <c r="I771" s="60">
        <f>I772+I773+I774</f>
        <v>490</v>
      </c>
      <c r="J771" s="80">
        <f>J772+J773+J774</f>
        <v>400</v>
      </c>
      <c r="K771" s="80">
        <f>K772+K773+K774</f>
        <v>400</v>
      </c>
      <c r="L771" s="59">
        <v>0</v>
      </c>
      <c r="M771" s="61">
        <f t="shared" ref="M771:M842" si="411">J771-H771</f>
        <v>-90</v>
      </c>
      <c r="N771" s="59">
        <v>0</v>
      </c>
      <c r="O771" s="61">
        <f t="shared" ref="O771:O842" si="412">K771-H771</f>
        <v>-90</v>
      </c>
      <c r="P771" s="279"/>
      <c r="Q771" s="279" t="s">
        <v>466</v>
      </c>
    </row>
    <row r="772" spans="1:17" ht="16.5" customHeight="1" x14ac:dyDescent="0.25">
      <c r="A772" s="310"/>
      <c r="B772" s="284"/>
      <c r="C772" s="229"/>
      <c r="D772" s="298"/>
      <c r="E772" s="301"/>
      <c r="F772" s="433"/>
      <c r="G772" s="160" t="s">
        <v>21</v>
      </c>
      <c r="H772" s="217">
        <f>490</f>
        <v>490</v>
      </c>
      <c r="I772" s="172">
        <v>490</v>
      </c>
      <c r="J772" s="173">
        <v>400</v>
      </c>
      <c r="K772" s="173">
        <v>400</v>
      </c>
      <c r="L772" s="62">
        <v>0</v>
      </c>
      <c r="M772" s="64">
        <f t="shared" si="411"/>
        <v>-90</v>
      </c>
      <c r="N772" s="62">
        <v>0</v>
      </c>
      <c r="O772" s="64">
        <f t="shared" si="412"/>
        <v>-90</v>
      </c>
      <c r="P772" s="280"/>
      <c r="Q772" s="280"/>
    </row>
    <row r="773" spans="1:17" ht="16.5" customHeight="1" x14ac:dyDescent="0.25">
      <c r="A773" s="310"/>
      <c r="B773" s="284"/>
      <c r="C773" s="229"/>
      <c r="D773" s="298"/>
      <c r="E773" s="301"/>
      <c r="F773" s="433"/>
      <c r="G773" s="160" t="s">
        <v>22</v>
      </c>
      <c r="H773" s="78">
        <v>0</v>
      </c>
      <c r="I773" s="63">
        <v>0</v>
      </c>
      <c r="J773" s="71">
        <v>0</v>
      </c>
      <c r="K773" s="71">
        <v>0</v>
      </c>
      <c r="L773" s="62">
        <v>0</v>
      </c>
      <c r="M773" s="64">
        <f t="shared" si="411"/>
        <v>0</v>
      </c>
      <c r="N773" s="62">
        <v>0</v>
      </c>
      <c r="O773" s="64">
        <f t="shared" si="412"/>
        <v>0</v>
      </c>
      <c r="P773" s="280"/>
      <c r="Q773" s="280"/>
    </row>
    <row r="774" spans="1:17" ht="16.5" customHeight="1" x14ac:dyDescent="0.25">
      <c r="A774" s="371"/>
      <c r="B774" s="285"/>
      <c r="C774" s="286"/>
      <c r="D774" s="299"/>
      <c r="E774" s="302"/>
      <c r="F774" s="434"/>
      <c r="G774" s="160" t="s">
        <v>23</v>
      </c>
      <c r="H774" s="78">
        <v>0</v>
      </c>
      <c r="I774" s="63">
        <v>0</v>
      </c>
      <c r="J774" s="71">
        <v>0</v>
      </c>
      <c r="K774" s="71">
        <v>0</v>
      </c>
      <c r="L774" s="62">
        <v>0</v>
      </c>
      <c r="M774" s="64">
        <f t="shared" si="411"/>
        <v>0</v>
      </c>
      <c r="N774" s="62">
        <v>0</v>
      </c>
      <c r="O774" s="64">
        <f t="shared" si="412"/>
        <v>0</v>
      </c>
      <c r="P774" s="281"/>
      <c r="Q774" s="281"/>
    </row>
    <row r="775" spans="1:17" ht="16.5" customHeight="1" x14ac:dyDescent="0.25">
      <c r="A775" s="309" t="s">
        <v>122</v>
      </c>
      <c r="B775" s="312" t="s">
        <v>313</v>
      </c>
      <c r="C775" s="228" t="s">
        <v>19</v>
      </c>
      <c r="D775" s="297">
        <v>44105</v>
      </c>
      <c r="E775" s="300">
        <v>44196</v>
      </c>
      <c r="F775" s="315" t="s">
        <v>322</v>
      </c>
      <c r="G775" s="30" t="s">
        <v>20</v>
      </c>
      <c r="H775" s="79">
        <f>H776+H777+H778</f>
        <v>0</v>
      </c>
      <c r="I775" s="60">
        <f>I776+I777+I778</f>
        <v>0</v>
      </c>
      <c r="J775" s="80">
        <f>J776+J777+J778</f>
        <v>0</v>
      </c>
      <c r="K775" s="80">
        <f>K776+K777+K778</f>
        <v>0</v>
      </c>
      <c r="L775" s="59">
        <v>0</v>
      </c>
      <c r="M775" s="61">
        <f t="shared" ref="M775:M778" si="413">J775-H775</f>
        <v>0</v>
      </c>
      <c r="N775" s="59">
        <v>0</v>
      </c>
      <c r="O775" s="61">
        <f t="shared" ref="O775:O778" si="414">K775-H775</f>
        <v>0</v>
      </c>
      <c r="P775" s="279"/>
      <c r="Q775" s="279"/>
    </row>
    <row r="776" spans="1:17" ht="16.5" customHeight="1" x14ac:dyDescent="0.25">
      <c r="A776" s="310"/>
      <c r="B776" s="313"/>
      <c r="C776" s="229"/>
      <c r="D776" s="298"/>
      <c r="E776" s="301"/>
      <c r="F776" s="315"/>
      <c r="G776" s="193" t="s">
        <v>21</v>
      </c>
      <c r="H776" s="76">
        <v>0</v>
      </c>
      <c r="I776" s="69">
        <v>0</v>
      </c>
      <c r="J776" s="77">
        <v>0</v>
      </c>
      <c r="K776" s="77">
        <v>0</v>
      </c>
      <c r="L776" s="62">
        <v>0</v>
      </c>
      <c r="M776" s="64">
        <f t="shared" si="413"/>
        <v>0</v>
      </c>
      <c r="N776" s="62">
        <v>0</v>
      </c>
      <c r="O776" s="64">
        <f t="shared" si="414"/>
        <v>0</v>
      </c>
      <c r="P776" s="280"/>
      <c r="Q776" s="280"/>
    </row>
    <row r="777" spans="1:17" ht="16.5" customHeight="1" x14ac:dyDescent="0.25">
      <c r="A777" s="310"/>
      <c r="B777" s="313"/>
      <c r="C777" s="229"/>
      <c r="D777" s="298"/>
      <c r="E777" s="301"/>
      <c r="F777" s="315"/>
      <c r="G777" s="193" t="s">
        <v>22</v>
      </c>
      <c r="H777" s="78">
        <v>0</v>
      </c>
      <c r="I777" s="63">
        <v>0</v>
      </c>
      <c r="J777" s="71">
        <v>0</v>
      </c>
      <c r="K777" s="71">
        <v>0</v>
      </c>
      <c r="L777" s="62">
        <v>0</v>
      </c>
      <c r="M777" s="64">
        <f t="shared" si="413"/>
        <v>0</v>
      </c>
      <c r="N777" s="62">
        <v>0</v>
      </c>
      <c r="O777" s="64">
        <f t="shared" si="414"/>
        <v>0</v>
      </c>
      <c r="P777" s="280"/>
      <c r="Q777" s="280"/>
    </row>
    <row r="778" spans="1:17" ht="16.5" customHeight="1" thickBot="1" x14ac:dyDescent="0.3">
      <c r="A778" s="311"/>
      <c r="B778" s="314"/>
      <c r="C778" s="230"/>
      <c r="D778" s="299"/>
      <c r="E778" s="302"/>
      <c r="F778" s="316"/>
      <c r="G778" s="150" t="s">
        <v>23</v>
      </c>
      <c r="H778" s="78">
        <v>0</v>
      </c>
      <c r="I778" s="63">
        <v>0</v>
      </c>
      <c r="J778" s="71">
        <v>0</v>
      </c>
      <c r="K778" s="71">
        <v>0</v>
      </c>
      <c r="L778" s="62">
        <v>0</v>
      </c>
      <c r="M778" s="64">
        <f t="shared" si="413"/>
        <v>0</v>
      </c>
      <c r="N778" s="62">
        <v>0</v>
      </c>
      <c r="O778" s="64">
        <f t="shared" si="414"/>
        <v>0</v>
      </c>
      <c r="P778" s="317"/>
      <c r="Q778" s="317"/>
    </row>
    <row r="779" spans="1:17" ht="16.5" customHeight="1" x14ac:dyDescent="0.25">
      <c r="A779" s="309" t="s">
        <v>340</v>
      </c>
      <c r="B779" s="312" t="s">
        <v>337</v>
      </c>
      <c r="C779" s="228" t="s">
        <v>19</v>
      </c>
      <c r="D779" s="297">
        <v>44256</v>
      </c>
      <c r="E779" s="300">
        <v>44439</v>
      </c>
      <c r="F779" s="315" t="s">
        <v>341</v>
      </c>
      <c r="G779" s="30" t="s">
        <v>20</v>
      </c>
      <c r="H779" s="46">
        <f>H780+H781+H782</f>
        <v>3342</v>
      </c>
      <c r="I779" s="25">
        <f>I780+I781+I782</f>
        <v>3342</v>
      </c>
      <c r="J779" s="2">
        <f>J780+J781+J782</f>
        <v>3342.1000000000004</v>
      </c>
      <c r="K779" s="2">
        <f>K780+K781+K782</f>
        <v>3342.1000000000004</v>
      </c>
      <c r="L779" s="114">
        <f t="shared" ref="L779:L781" si="415">J779/H779*100</f>
        <v>100.00299222022741</v>
      </c>
      <c r="M779" s="61">
        <f t="shared" ref="M779:M782" si="416">J779-H779</f>
        <v>0.1000000000003638</v>
      </c>
      <c r="N779" s="114">
        <f t="shared" ref="N779:N781" si="417">K779/H779*100</f>
        <v>100.00299222022741</v>
      </c>
      <c r="O779" s="61">
        <f t="shared" ref="O779:O782" si="418">K779-H779</f>
        <v>0.1000000000003638</v>
      </c>
      <c r="P779" s="279"/>
      <c r="Q779" s="279" t="s">
        <v>467</v>
      </c>
    </row>
    <row r="780" spans="1:17" ht="16.5" customHeight="1" x14ac:dyDescent="0.25">
      <c r="A780" s="310"/>
      <c r="B780" s="313"/>
      <c r="C780" s="229"/>
      <c r="D780" s="298"/>
      <c r="E780" s="301"/>
      <c r="F780" s="315"/>
      <c r="G780" s="193" t="s">
        <v>21</v>
      </c>
      <c r="H780" s="163">
        <f>1463.2-90</f>
        <v>1373.2</v>
      </c>
      <c r="I780" s="164">
        <f>1463.2-90</f>
        <v>1373.2</v>
      </c>
      <c r="J780" s="165">
        <v>1373.2</v>
      </c>
      <c r="K780" s="165">
        <v>1373.2</v>
      </c>
      <c r="L780" s="54">
        <f t="shared" si="415"/>
        <v>100</v>
      </c>
      <c r="M780" s="64">
        <f t="shared" si="416"/>
        <v>0</v>
      </c>
      <c r="N780" s="54">
        <f t="shared" si="417"/>
        <v>100</v>
      </c>
      <c r="O780" s="64">
        <f t="shared" si="418"/>
        <v>0</v>
      </c>
      <c r="P780" s="280"/>
      <c r="Q780" s="280"/>
    </row>
    <row r="781" spans="1:17" ht="16.5" customHeight="1" x14ac:dyDescent="0.25">
      <c r="A781" s="310"/>
      <c r="B781" s="313"/>
      <c r="C781" s="229"/>
      <c r="D781" s="298"/>
      <c r="E781" s="301"/>
      <c r="F781" s="315"/>
      <c r="G781" s="193" t="s">
        <v>22</v>
      </c>
      <c r="H781" s="163">
        <v>1968.8</v>
      </c>
      <c r="I781" s="164">
        <v>1968.8</v>
      </c>
      <c r="J781" s="165">
        <v>1968.9</v>
      </c>
      <c r="K781" s="165">
        <v>1968.9</v>
      </c>
      <c r="L781" s="54">
        <f t="shared" si="415"/>
        <v>100.00507923608291</v>
      </c>
      <c r="M781" s="64">
        <f t="shared" si="416"/>
        <v>0.10000000000013642</v>
      </c>
      <c r="N781" s="54">
        <f t="shared" si="417"/>
        <v>100.00507923608291</v>
      </c>
      <c r="O781" s="64">
        <f t="shared" si="418"/>
        <v>0.10000000000013642</v>
      </c>
      <c r="P781" s="280"/>
      <c r="Q781" s="280"/>
    </row>
    <row r="782" spans="1:17" ht="16.5" customHeight="1" thickBot="1" x14ac:dyDescent="0.3">
      <c r="A782" s="311"/>
      <c r="B782" s="314"/>
      <c r="C782" s="230"/>
      <c r="D782" s="299"/>
      <c r="E782" s="302"/>
      <c r="F782" s="316"/>
      <c r="G782" s="150" t="s">
        <v>23</v>
      </c>
      <c r="H782" s="127">
        <v>0</v>
      </c>
      <c r="I782" s="128">
        <v>0</v>
      </c>
      <c r="J782" s="129">
        <v>0</v>
      </c>
      <c r="K782" s="129">
        <v>0</v>
      </c>
      <c r="L782" s="117">
        <v>0</v>
      </c>
      <c r="M782" s="118">
        <f t="shared" si="416"/>
        <v>0</v>
      </c>
      <c r="N782" s="117">
        <v>0</v>
      </c>
      <c r="O782" s="118">
        <f t="shared" si="418"/>
        <v>0</v>
      </c>
      <c r="P782" s="317"/>
      <c r="Q782" s="317"/>
    </row>
    <row r="783" spans="1:17" ht="21.75" customHeight="1" x14ac:dyDescent="0.25">
      <c r="A783" s="309" t="s">
        <v>339</v>
      </c>
      <c r="B783" s="312" t="s">
        <v>338</v>
      </c>
      <c r="C783" s="228" t="s">
        <v>19</v>
      </c>
      <c r="D783" s="297">
        <v>44348</v>
      </c>
      <c r="E783" s="300">
        <v>44469</v>
      </c>
      <c r="F783" s="315" t="s">
        <v>342</v>
      </c>
      <c r="G783" s="30" t="s">
        <v>20</v>
      </c>
      <c r="H783" s="46">
        <f>H784+H785+H786</f>
        <v>2545</v>
      </c>
      <c r="I783" s="25">
        <f>I784+I785+I786</f>
        <v>2545</v>
      </c>
      <c r="J783" s="2">
        <f>J784+J785+J786</f>
        <v>0</v>
      </c>
      <c r="K783" s="2">
        <f>K784+K785+K786</f>
        <v>0</v>
      </c>
      <c r="L783" s="114">
        <f t="shared" ref="L783:L785" si="419">J783/H783*100</f>
        <v>0</v>
      </c>
      <c r="M783" s="61">
        <f t="shared" si="411"/>
        <v>-2545</v>
      </c>
      <c r="N783" s="114">
        <f t="shared" ref="N783:N785" si="420">K783/H783*100</f>
        <v>0</v>
      </c>
      <c r="O783" s="61">
        <f t="shared" si="412"/>
        <v>-2545</v>
      </c>
      <c r="P783" s="279"/>
      <c r="Q783" s="279" t="s">
        <v>468</v>
      </c>
    </row>
    <row r="784" spans="1:17" ht="16.5" customHeight="1" x14ac:dyDescent="0.25">
      <c r="A784" s="310"/>
      <c r="B784" s="313"/>
      <c r="C784" s="229"/>
      <c r="D784" s="298"/>
      <c r="E784" s="301"/>
      <c r="F784" s="315"/>
      <c r="G784" s="160" t="s">
        <v>21</v>
      </c>
      <c r="H784" s="163">
        <v>1045</v>
      </c>
      <c r="I784" s="164">
        <v>1045</v>
      </c>
      <c r="J784" s="173">
        <v>0</v>
      </c>
      <c r="K784" s="173">
        <v>0</v>
      </c>
      <c r="L784" s="54">
        <f t="shared" si="419"/>
        <v>0</v>
      </c>
      <c r="M784" s="64">
        <f t="shared" si="411"/>
        <v>-1045</v>
      </c>
      <c r="N784" s="54">
        <f t="shared" si="420"/>
        <v>0</v>
      </c>
      <c r="O784" s="64">
        <f t="shared" si="412"/>
        <v>-1045</v>
      </c>
      <c r="P784" s="280"/>
      <c r="Q784" s="280"/>
    </row>
    <row r="785" spans="1:17" ht="16.5" customHeight="1" x14ac:dyDescent="0.25">
      <c r="A785" s="310"/>
      <c r="B785" s="313"/>
      <c r="C785" s="229"/>
      <c r="D785" s="298"/>
      <c r="E785" s="301"/>
      <c r="F785" s="315"/>
      <c r="G785" s="160" t="s">
        <v>22</v>
      </c>
      <c r="H785" s="163">
        <v>1500</v>
      </c>
      <c r="I785" s="164">
        <v>1500</v>
      </c>
      <c r="J785" s="173">
        <v>0</v>
      </c>
      <c r="K785" s="173">
        <v>0</v>
      </c>
      <c r="L785" s="54">
        <f t="shared" si="419"/>
        <v>0</v>
      </c>
      <c r="M785" s="64">
        <f t="shared" si="411"/>
        <v>-1500</v>
      </c>
      <c r="N785" s="54">
        <f t="shared" si="420"/>
        <v>0</v>
      </c>
      <c r="O785" s="64">
        <f t="shared" si="412"/>
        <v>-1500</v>
      </c>
      <c r="P785" s="280"/>
      <c r="Q785" s="280"/>
    </row>
    <row r="786" spans="1:17" ht="16.5" customHeight="1" thickBot="1" x14ac:dyDescent="0.3">
      <c r="A786" s="311"/>
      <c r="B786" s="314"/>
      <c r="C786" s="230"/>
      <c r="D786" s="299"/>
      <c r="E786" s="302"/>
      <c r="F786" s="316"/>
      <c r="G786" s="150" t="s">
        <v>23</v>
      </c>
      <c r="H786" s="127">
        <v>0</v>
      </c>
      <c r="I786" s="128">
        <v>0</v>
      </c>
      <c r="J786" s="129">
        <v>0</v>
      </c>
      <c r="K786" s="129">
        <v>0</v>
      </c>
      <c r="L786" s="117">
        <v>0</v>
      </c>
      <c r="M786" s="118">
        <f t="shared" si="411"/>
        <v>0</v>
      </c>
      <c r="N786" s="117">
        <v>0</v>
      </c>
      <c r="O786" s="118">
        <f t="shared" si="412"/>
        <v>0</v>
      </c>
      <c r="P786" s="317"/>
      <c r="Q786" s="317"/>
    </row>
    <row r="787" spans="1:17" ht="34.5" customHeight="1" x14ac:dyDescent="0.25">
      <c r="A787" s="243" t="s">
        <v>86</v>
      </c>
      <c r="B787" s="245" t="s">
        <v>119</v>
      </c>
      <c r="C787" s="247" t="s">
        <v>455</v>
      </c>
      <c r="D787" s="249" t="s">
        <v>19</v>
      </c>
      <c r="E787" s="252" t="s">
        <v>19</v>
      </c>
      <c r="F787" s="255" t="s">
        <v>19</v>
      </c>
      <c r="G787" s="29" t="s">
        <v>20</v>
      </c>
      <c r="H787" s="41">
        <f>H788+H789+H790</f>
        <v>4256.3</v>
      </c>
      <c r="I787" s="24">
        <f>I788+I789+I790</f>
        <v>4256.3</v>
      </c>
      <c r="J787" s="10">
        <f>J788+J789+J790</f>
        <v>3288.8999999999996</v>
      </c>
      <c r="K787" s="10">
        <f>K788+K789+K790</f>
        <v>3288.8999999999996</v>
      </c>
      <c r="L787" s="21">
        <f t="shared" si="372"/>
        <v>77.271338956370556</v>
      </c>
      <c r="M787" s="19">
        <f t="shared" si="411"/>
        <v>-967.40000000000055</v>
      </c>
      <c r="N787" s="21">
        <f t="shared" si="373"/>
        <v>77.271338956370556</v>
      </c>
      <c r="O787" s="19">
        <f t="shared" si="412"/>
        <v>-967.40000000000055</v>
      </c>
      <c r="P787" s="258"/>
      <c r="Q787" s="258"/>
    </row>
    <row r="788" spans="1:17" ht="27" customHeight="1" x14ac:dyDescent="0.25">
      <c r="A788" s="244"/>
      <c r="B788" s="246"/>
      <c r="C788" s="248"/>
      <c r="D788" s="250"/>
      <c r="E788" s="253"/>
      <c r="F788" s="256"/>
      <c r="G788" s="31" t="s">
        <v>21</v>
      </c>
      <c r="H788" s="42">
        <f>H792+H840+H852</f>
        <v>2170</v>
      </c>
      <c r="I788" s="84">
        <f t="shared" ref="I788:K788" si="421">I792+I840+I852</f>
        <v>2170</v>
      </c>
      <c r="J788" s="11">
        <f t="shared" si="421"/>
        <v>1717.1</v>
      </c>
      <c r="K788" s="85">
        <f t="shared" si="421"/>
        <v>1717.1</v>
      </c>
      <c r="L788" s="56">
        <f t="shared" si="372"/>
        <v>79.129032258064512</v>
      </c>
      <c r="M788" s="22">
        <f t="shared" si="411"/>
        <v>-452.90000000000009</v>
      </c>
      <c r="N788" s="56">
        <f t="shared" si="373"/>
        <v>79.129032258064512</v>
      </c>
      <c r="O788" s="22">
        <f t="shared" si="412"/>
        <v>-452.90000000000009</v>
      </c>
      <c r="P788" s="259"/>
      <c r="Q788" s="259"/>
    </row>
    <row r="789" spans="1:17" ht="27.75" customHeight="1" x14ac:dyDescent="0.25">
      <c r="A789" s="244"/>
      <c r="B789" s="246"/>
      <c r="C789" s="248"/>
      <c r="D789" s="250"/>
      <c r="E789" s="253"/>
      <c r="F789" s="256"/>
      <c r="G789" s="31" t="s">
        <v>22</v>
      </c>
      <c r="H789" s="42">
        <f t="shared" ref="H789:K790" si="422">H793+H841+H853</f>
        <v>2086.3000000000002</v>
      </c>
      <c r="I789" s="84">
        <f t="shared" si="422"/>
        <v>2086.3000000000002</v>
      </c>
      <c r="J789" s="11">
        <f t="shared" si="422"/>
        <v>1571.8</v>
      </c>
      <c r="K789" s="85">
        <f t="shared" si="422"/>
        <v>1571.8</v>
      </c>
      <c r="L789" s="56">
        <f t="shared" si="372"/>
        <v>75.339117097253506</v>
      </c>
      <c r="M789" s="22">
        <f t="shared" si="411"/>
        <v>-514.50000000000023</v>
      </c>
      <c r="N789" s="56">
        <f t="shared" si="373"/>
        <v>75.339117097253506</v>
      </c>
      <c r="O789" s="22">
        <f t="shared" si="412"/>
        <v>-514.50000000000023</v>
      </c>
      <c r="P789" s="259"/>
      <c r="Q789" s="259"/>
    </row>
    <row r="790" spans="1:17" ht="26.25" customHeight="1" x14ac:dyDescent="0.25">
      <c r="A790" s="244"/>
      <c r="B790" s="246"/>
      <c r="C790" s="248"/>
      <c r="D790" s="251"/>
      <c r="E790" s="254"/>
      <c r="F790" s="257"/>
      <c r="G790" s="31" t="s">
        <v>23</v>
      </c>
      <c r="H790" s="119">
        <f t="shared" si="422"/>
        <v>0</v>
      </c>
      <c r="I790" s="134">
        <f t="shared" si="422"/>
        <v>0</v>
      </c>
      <c r="J790" s="121">
        <f t="shared" si="422"/>
        <v>0</v>
      </c>
      <c r="K790" s="135">
        <f t="shared" si="422"/>
        <v>0</v>
      </c>
      <c r="L790" s="122">
        <v>0</v>
      </c>
      <c r="M790" s="123">
        <f t="shared" si="411"/>
        <v>0</v>
      </c>
      <c r="N790" s="122">
        <v>0</v>
      </c>
      <c r="O790" s="123">
        <f t="shared" si="412"/>
        <v>0</v>
      </c>
      <c r="P790" s="260"/>
      <c r="Q790" s="260"/>
    </row>
    <row r="791" spans="1:17" ht="24.75" customHeight="1" x14ac:dyDescent="0.25">
      <c r="A791" s="261" t="s">
        <v>69</v>
      </c>
      <c r="B791" s="367" t="s">
        <v>172</v>
      </c>
      <c r="C791" s="267" t="s">
        <v>19</v>
      </c>
      <c r="D791" s="456" t="s">
        <v>19</v>
      </c>
      <c r="E791" s="456" t="s">
        <v>19</v>
      </c>
      <c r="F791" s="456" t="s">
        <v>19</v>
      </c>
      <c r="G791" s="30" t="s">
        <v>20</v>
      </c>
      <c r="H791" s="46">
        <f>H792+H793+H794</f>
        <v>1533.9</v>
      </c>
      <c r="I791" s="25">
        <f>I792+I793+I794</f>
        <v>1533.9</v>
      </c>
      <c r="J791" s="2">
        <f>J792+J793+J794</f>
        <v>952.09999999999991</v>
      </c>
      <c r="K791" s="2">
        <f>K792+K793+K794</f>
        <v>952.09999999999991</v>
      </c>
      <c r="L791" s="53">
        <f t="shared" si="372"/>
        <v>62.07053914857552</v>
      </c>
      <c r="M791" s="20">
        <f t="shared" si="411"/>
        <v>-581.80000000000018</v>
      </c>
      <c r="N791" s="53">
        <f t="shared" si="373"/>
        <v>62.07053914857552</v>
      </c>
      <c r="O791" s="20">
        <f t="shared" si="412"/>
        <v>-581.80000000000018</v>
      </c>
      <c r="P791" s="279"/>
      <c r="Q791" s="279"/>
    </row>
    <row r="792" spans="1:17" x14ac:dyDescent="0.25">
      <c r="A792" s="262"/>
      <c r="B792" s="368"/>
      <c r="C792" s="268"/>
      <c r="D792" s="456"/>
      <c r="E792" s="456"/>
      <c r="F792" s="456"/>
      <c r="G792" s="160" t="s">
        <v>21</v>
      </c>
      <c r="H792" s="47">
        <f>H796</f>
        <v>647.6</v>
      </c>
      <c r="I792" s="26">
        <f>I796</f>
        <v>647.6</v>
      </c>
      <c r="J792" s="3">
        <f>J796</f>
        <v>276.39999999999998</v>
      </c>
      <c r="K792" s="3">
        <f>K796</f>
        <v>276.39999999999998</v>
      </c>
      <c r="L792" s="54">
        <f t="shared" si="372"/>
        <v>42.680667078443477</v>
      </c>
      <c r="M792" s="12">
        <f t="shared" si="411"/>
        <v>-371.20000000000005</v>
      </c>
      <c r="N792" s="54">
        <f t="shared" si="373"/>
        <v>42.680667078443477</v>
      </c>
      <c r="O792" s="12">
        <f t="shared" si="412"/>
        <v>-371.20000000000005</v>
      </c>
      <c r="P792" s="280"/>
      <c r="Q792" s="280"/>
    </row>
    <row r="793" spans="1:17" x14ac:dyDescent="0.25">
      <c r="A793" s="262"/>
      <c r="B793" s="368"/>
      <c r="C793" s="268"/>
      <c r="D793" s="456"/>
      <c r="E793" s="456"/>
      <c r="F793" s="456"/>
      <c r="G793" s="160" t="s">
        <v>22</v>
      </c>
      <c r="H793" s="47">
        <f t="shared" ref="H793:K794" si="423">H797</f>
        <v>886.3</v>
      </c>
      <c r="I793" s="26">
        <f t="shared" si="423"/>
        <v>886.3</v>
      </c>
      <c r="J793" s="3">
        <f t="shared" si="423"/>
        <v>675.69999999999993</v>
      </c>
      <c r="K793" s="3">
        <f t="shared" si="423"/>
        <v>675.69999999999993</v>
      </c>
      <c r="L793" s="54">
        <f t="shared" si="372"/>
        <v>76.238294031366351</v>
      </c>
      <c r="M793" s="12">
        <f t="shared" si="411"/>
        <v>-210.60000000000002</v>
      </c>
      <c r="N793" s="54">
        <f t="shared" si="373"/>
        <v>76.238294031366351</v>
      </c>
      <c r="O793" s="12">
        <f t="shared" si="412"/>
        <v>-210.60000000000002</v>
      </c>
      <c r="P793" s="280"/>
      <c r="Q793" s="280"/>
    </row>
    <row r="794" spans="1:17" x14ac:dyDescent="0.25">
      <c r="A794" s="263"/>
      <c r="B794" s="369"/>
      <c r="C794" s="269"/>
      <c r="D794" s="456"/>
      <c r="E794" s="456"/>
      <c r="F794" s="456"/>
      <c r="G794" s="160" t="s">
        <v>23</v>
      </c>
      <c r="H794" s="78">
        <f t="shared" si="423"/>
        <v>0</v>
      </c>
      <c r="I794" s="63">
        <f t="shared" si="423"/>
        <v>0</v>
      </c>
      <c r="J794" s="71">
        <f t="shared" si="423"/>
        <v>0</v>
      </c>
      <c r="K794" s="71">
        <f t="shared" si="423"/>
        <v>0</v>
      </c>
      <c r="L794" s="62">
        <v>0</v>
      </c>
      <c r="M794" s="64">
        <f t="shared" si="411"/>
        <v>0</v>
      </c>
      <c r="N794" s="62">
        <v>0</v>
      </c>
      <c r="O794" s="64">
        <f t="shared" si="412"/>
        <v>0</v>
      </c>
      <c r="P794" s="281"/>
      <c r="Q794" s="281"/>
    </row>
    <row r="795" spans="1:17" ht="29.25" customHeight="1" x14ac:dyDescent="0.25">
      <c r="A795" s="222" t="s">
        <v>70</v>
      </c>
      <c r="B795" s="283" t="s">
        <v>173</v>
      </c>
      <c r="C795" s="228" t="s">
        <v>19</v>
      </c>
      <c r="D795" s="452" t="s">
        <v>19</v>
      </c>
      <c r="E795" s="452" t="s">
        <v>19</v>
      </c>
      <c r="F795" s="452" t="s">
        <v>19</v>
      </c>
      <c r="G795" s="30" t="s">
        <v>20</v>
      </c>
      <c r="H795" s="46">
        <f>H796+H797+H798</f>
        <v>1533.9</v>
      </c>
      <c r="I795" s="25">
        <f>I796+I797+I798</f>
        <v>1533.9</v>
      </c>
      <c r="J795" s="2">
        <f>J796+J797+J798</f>
        <v>952.09999999999991</v>
      </c>
      <c r="K795" s="2">
        <f>K796+K797+K798</f>
        <v>952.09999999999991</v>
      </c>
      <c r="L795" s="53">
        <f t="shared" si="372"/>
        <v>62.07053914857552</v>
      </c>
      <c r="M795" s="20">
        <f t="shared" si="411"/>
        <v>-581.80000000000018</v>
      </c>
      <c r="N795" s="53">
        <f t="shared" si="373"/>
        <v>62.07053914857552</v>
      </c>
      <c r="O795" s="20">
        <f t="shared" si="412"/>
        <v>-581.80000000000018</v>
      </c>
      <c r="P795" s="279"/>
      <c r="Q795" s="279"/>
    </row>
    <row r="796" spans="1:17" ht="23.25" customHeight="1" x14ac:dyDescent="0.25">
      <c r="A796" s="223"/>
      <c r="B796" s="284"/>
      <c r="C796" s="229"/>
      <c r="D796" s="452"/>
      <c r="E796" s="452"/>
      <c r="F796" s="452"/>
      <c r="G796" s="160" t="s">
        <v>21</v>
      </c>
      <c r="H796" s="47">
        <f t="shared" ref="H796:K798" si="424">H800+H812+H832</f>
        <v>647.6</v>
      </c>
      <c r="I796" s="26">
        <f t="shared" si="424"/>
        <v>647.6</v>
      </c>
      <c r="J796" s="3">
        <f t="shared" si="424"/>
        <v>276.39999999999998</v>
      </c>
      <c r="K796" s="3">
        <f t="shared" si="424"/>
        <v>276.39999999999998</v>
      </c>
      <c r="L796" s="54">
        <f t="shared" si="372"/>
        <v>42.680667078443477</v>
      </c>
      <c r="M796" s="12">
        <f t="shared" si="411"/>
        <v>-371.20000000000005</v>
      </c>
      <c r="N796" s="54">
        <f t="shared" si="373"/>
        <v>42.680667078443477</v>
      </c>
      <c r="O796" s="12">
        <f t="shared" si="412"/>
        <v>-371.20000000000005</v>
      </c>
      <c r="P796" s="280"/>
      <c r="Q796" s="280"/>
    </row>
    <row r="797" spans="1:17" ht="23.25" customHeight="1" x14ac:dyDescent="0.25">
      <c r="A797" s="223"/>
      <c r="B797" s="284"/>
      <c r="C797" s="229"/>
      <c r="D797" s="452"/>
      <c r="E797" s="452"/>
      <c r="F797" s="452"/>
      <c r="G797" s="160" t="s">
        <v>22</v>
      </c>
      <c r="H797" s="47">
        <f t="shared" si="424"/>
        <v>886.3</v>
      </c>
      <c r="I797" s="26">
        <f t="shared" si="424"/>
        <v>886.3</v>
      </c>
      <c r="J797" s="3">
        <f t="shared" si="424"/>
        <v>675.69999999999993</v>
      </c>
      <c r="K797" s="3">
        <f t="shared" si="424"/>
        <v>675.69999999999993</v>
      </c>
      <c r="L797" s="54">
        <f t="shared" si="372"/>
        <v>76.238294031366351</v>
      </c>
      <c r="M797" s="12">
        <f t="shared" si="411"/>
        <v>-210.60000000000002</v>
      </c>
      <c r="N797" s="54">
        <f t="shared" si="373"/>
        <v>76.238294031366351</v>
      </c>
      <c r="O797" s="12">
        <f t="shared" si="412"/>
        <v>-210.60000000000002</v>
      </c>
      <c r="P797" s="280"/>
      <c r="Q797" s="280"/>
    </row>
    <row r="798" spans="1:17" ht="23.25" customHeight="1" x14ac:dyDescent="0.25">
      <c r="A798" s="282"/>
      <c r="B798" s="285"/>
      <c r="C798" s="286"/>
      <c r="D798" s="452"/>
      <c r="E798" s="452"/>
      <c r="F798" s="452"/>
      <c r="G798" s="160" t="s">
        <v>23</v>
      </c>
      <c r="H798" s="78">
        <f t="shared" si="424"/>
        <v>0</v>
      </c>
      <c r="I798" s="63">
        <f t="shared" si="424"/>
        <v>0</v>
      </c>
      <c r="J798" s="71">
        <f t="shared" si="424"/>
        <v>0</v>
      </c>
      <c r="K798" s="71">
        <f t="shared" si="424"/>
        <v>0</v>
      </c>
      <c r="L798" s="62">
        <v>0</v>
      </c>
      <c r="M798" s="64">
        <f t="shared" si="411"/>
        <v>0</v>
      </c>
      <c r="N798" s="62">
        <v>0</v>
      </c>
      <c r="O798" s="64">
        <f t="shared" si="412"/>
        <v>0</v>
      </c>
      <c r="P798" s="281"/>
      <c r="Q798" s="281"/>
    </row>
    <row r="799" spans="1:17" ht="35.25" customHeight="1" x14ac:dyDescent="0.25">
      <c r="A799" s="222" t="s">
        <v>71</v>
      </c>
      <c r="B799" s="283" t="s">
        <v>72</v>
      </c>
      <c r="C799" s="452" t="s">
        <v>19</v>
      </c>
      <c r="D799" s="231" t="s">
        <v>19</v>
      </c>
      <c r="E799" s="234" t="s">
        <v>19</v>
      </c>
      <c r="F799" s="453" t="s">
        <v>19</v>
      </c>
      <c r="G799" s="30" t="s">
        <v>20</v>
      </c>
      <c r="H799" s="46">
        <f>H800+H801+H802</f>
        <v>1110.0999999999999</v>
      </c>
      <c r="I799" s="25">
        <f>I800+I801+I802</f>
        <v>1110.0999999999999</v>
      </c>
      <c r="J799" s="2">
        <f>J800+J801+J802</f>
        <v>753.2</v>
      </c>
      <c r="K799" s="2">
        <f>K800+K801+K802</f>
        <v>753.2</v>
      </c>
      <c r="L799" s="53">
        <f t="shared" ref="L799:L805" si="425">J799/H799*100</f>
        <v>67.849743266372414</v>
      </c>
      <c r="M799" s="20">
        <f t="shared" si="411"/>
        <v>-356.89999999999986</v>
      </c>
      <c r="N799" s="53">
        <f t="shared" ref="N799:N805" si="426">K799/H799*100</f>
        <v>67.849743266372414</v>
      </c>
      <c r="O799" s="20">
        <f t="shared" si="412"/>
        <v>-356.89999999999986</v>
      </c>
      <c r="P799" s="280"/>
      <c r="Q799" s="280"/>
    </row>
    <row r="800" spans="1:17" ht="22.5" customHeight="1" x14ac:dyDescent="0.25">
      <c r="A800" s="223"/>
      <c r="B800" s="284"/>
      <c r="C800" s="452"/>
      <c r="D800" s="232"/>
      <c r="E800" s="235"/>
      <c r="F800" s="454"/>
      <c r="G800" s="160" t="s">
        <v>21</v>
      </c>
      <c r="H800" s="47">
        <f>H804+H808</f>
        <v>342.6</v>
      </c>
      <c r="I800" s="26">
        <f>I804+I808</f>
        <v>342.6</v>
      </c>
      <c r="J800" s="3">
        <f>J804+J808</f>
        <v>196.3</v>
      </c>
      <c r="K800" s="3">
        <f>K804+K808</f>
        <v>196.3</v>
      </c>
      <c r="L800" s="54">
        <f t="shared" si="425"/>
        <v>57.297139521307649</v>
      </c>
      <c r="M800" s="12">
        <f t="shared" si="411"/>
        <v>-146.30000000000001</v>
      </c>
      <c r="N800" s="54">
        <f t="shared" si="426"/>
        <v>57.297139521307649</v>
      </c>
      <c r="O800" s="12">
        <f t="shared" si="412"/>
        <v>-146.30000000000001</v>
      </c>
      <c r="P800" s="280"/>
      <c r="Q800" s="280"/>
    </row>
    <row r="801" spans="1:17" ht="22.5" customHeight="1" x14ac:dyDescent="0.25">
      <c r="A801" s="223"/>
      <c r="B801" s="284"/>
      <c r="C801" s="452"/>
      <c r="D801" s="232"/>
      <c r="E801" s="235"/>
      <c r="F801" s="454"/>
      <c r="G801" s="160" t="s">
        <v>22</v>
      </c>
      <c r="H801" s="47">
        <f t="shared" ref="H801:K802" si="427">H805+H809</f>
        <v>767.5</v>
      </c>
      <c r="I801" s="26">
        <f t="shared" si="427"/>
        <v>767.5</v>
      </c>
      <c r="J801" s="3">
        <f t="shared" si="427"/>
        <v>556.9</v>
      </c>
      <c r="K801" s="3">
        <f t="shared" si="427"/>
        <v>556.9</v>
      </c>
      <c r="L801" s="54">
        <f t="shared" si="425"/>
        <v>72.560260586319217</v>
      </c>
      <c r="M801" s="12">
        <f t="shared" si="411"/>
        <v>-210.60000000000002</v>
      </c>
      <c r="N801" s="54">
        <f t="shared" si="426"/>
        <v>72.560260586319217</v>
      </c>
      <c r="O801" s="12">
        <f t="shared" si="412"/>
        <v>-210.60000000000002</v>
      </c>
      <c r="P801" s="280"/>
      <c r="Q801" s="280"/>
    </row>
    <row r="802" spans="1:17" ht="22.5" customHeight="1" x14ac:dyDescent="0.25">
      <c r="A802" s="282"/>
      <c r="B802" s="285"/>
      <c r="C802" s="452"/>
      <c r="D802" s="288"/>
      <c r="E802" s="290"/>
      <c r="F802" s="455"/>
      <c r="G802" s="160" t="s">
        <v>23</v>
      </c>
      <c r="H802" s="78">
        <f>H806+H810</f>
        <v>0</v>
      </c>
      <c r="I802" s="63">
        <f t="shared" si="427"/>
        <v>0</v>
      </c>
      <c r="J802" s="71">
        <f t="shared" si="427"/>
        <v>0</v>
      </c>
      <c r="K802" s="71">
        <f t="shared" si="427"/>
        <v>0</v>
      </c>
      <c r="L802" s="62">
        <v>0</v>
      </c>
      <c r="M802" s="64">
        <f t="shared" si="411"/>
        <v>0</v>
      </c>
      <c r="N802" s="62">
        <v>0</v>
      </c>
      <c r="O802" s="64">
        <f t="shared" si="412"/>
        <v>0</v>
      </c>
      <c r="P802" s="281"/>
      <c r="Q802" s="281"/>
    </row>
    <row r="803" spans="1:17" ht="31.5" customHeight="1" x14ac:dyDescent="0.25">
      <c r="A803" s="309"/>
      <c r="B803" s="342" t="s">
        <v>125</v>
      </c>
      <c r="C803" s="228" t="s">
        <v>19</v>
      </c>
      <c r="D803" s="231">
        <v>44256</v>
      </c>
      <c r="E803" s="234">
        <v>44561</v>
      </c>
      <c r="F803" s="376" t="s">
        <v>473</v>
      </c>
      <c r="G803" s="30" t="s">
        <v>20</v>
      </c>
      <c r="H803" s="136">
        <f>H804+H805+H806</f>
        <v>1110.0999999999999</v>
      </c>
      <c r="I803" s="112">
        <f>I804+I805+I806</f>
        <v>1110.0999999999999</v>
      </c>
      <c r="J803" s="113">
        <f>J804+J805+J806</f>
        <v>753.2</v>
      </c>
      <c r="K803" s="113">
        <f>K804+K805+K806</f>
        <v>753.2</v>
      </c>
      <c r="L803" s="114">
        <f t="shared" si="425"/>
        <v>67.849743266372414</v>
      </c>
      <c r="M803" s="178">
        <f t="shared" si="411"/>
        <v>-356.89999999999986</v>
      </c>
      <c r="N803" s="114">
        <f t="shared" si="426"/>
        <v>67.849743266372414</v>
      </c>
      <c r="O803" s="178">
        <f t="shared" si="412"/>
        <v>-356.89999999999986</v>
      </c>
      <c r="P803" s="240" t="s">
        <v>323</v>
      </c>
      <c r="Q803" s="280"/>
    </row>
    <row r="804" spans="1:17" ht="22.5" customHeight="1" x14ac:dyDescent="0.25">
      <c r="A804" s="310"/>
      <c r="B804" s="343"/>
      <c r="C804" s="229"/>
      <c r="D804" s="232"/>
      <c r="E804" s="235"/>
      <c r="F804" s="315"/>
      <c r="G804" s="160" t="s">
        <v>21</v>
      </c>
      <c r="H804" s="163">
        <v>342.6</v>
      </c>
      <c r="I804" s="164">
        <v>342.6</v>
      </c>
      <c r="J804" s="165">
        <v>196.3</v>
      </c>
      <c r="K804" s="165">
        <v>196.3</v>
      </c>
      <c r="L804" s="54">
        <f t="shared" si="425"/>
        <v>57.297139521307649</v>
      </c>
      <c r="M804" s="12">
        <f t="shared" si="411"/>
        <v>-146.30000000000001</v>
      </c>
      <c r="N804" s="54">
        <f t="shared" si="426"/>
        <v>57.297139521307649</v>
      </c>
      <c r="O804" s="12">
        <f t="shared" si="412"/>
        <v>-146.30000000000001</v>
      </c>
      <c r="P804" s="241"/>
      <c r="Q804" s="280"/>
    </row>
    <row r="805" spans="1:17" ht="27" customHeight="1" x14ac:dyDescent="0.25">
      <c r="A805" s="310"/>
      <c r="B805" s="343"/>
      <c r="C805" s="229"/>
      <c r="D805" s="232"/>
      <c r="E805" s="235"/>
      <c r="F805" s="315"/>
      <c r="G805" s="160" t="s">
        <v>22</v>
      </c>
      <c r="H805" s="163">
        <v>767.5</v>
      </c>
      <c r="I805" s="164">
        <v>767.5</v>
      </c>
      <c r="J805" s="165">
        <v>556.9</v>
      </c>
      <c r="K805" s="165">
        <v>556.9</v>
      </c>
      <c r="L805" s="54">
        <f t="shared" si="425"/>
        <v>72.560260586319217</v>
      </c>
      <c r="M805" s="12">
        <f t="shared" si="411"/>
        <v>-210.60000000000002</v>
      </c>
      <c r="N805" s="54">
        <f t="shared" si="426"/>
        <v>72.560260586319217</v>
      </c>
      <c r="O805" s="12">
        <f t="shared" si="412"/>
        <v>-210.60000000000002</v>
      </c>
      <c r="P805" s="241"/>
      <c r="Q805" s="280"/>
    </row>
    <row r="806" spans="1:17" ht="21" customHeight="1" x14ac:dyDescent="0.25">
      <c r="A806" s="371"/>
      <c r="B806" s="344"/>
      <c r="C806" s="286"/>
      <c r="D806" s="288"/>
      <c r="E806" s="290"/>
      <c r="F806" s="377"/>
      <c r="G806" s="160" t="s">
        <v>23</v>
      </c>
      <c r="H806" s="78">
        <v>0</v>
      </c>
      <c r="I806" s="63">
        <v>0</v>
      </c>
      <c r="J806" s="71">
        <v>0</v>
      </c>
      <c r="K806" s="71">
        <v>0</v>
      </c>
      <c r="L806" s="62">
        <v>0</v>
      </c>
      <c r="M806" s="64">
        <f t="shared" si="411"/>
        <v>0</v>
      </c>
      <c r="N806" s="62">
        <v>0</v>
      </c>
      <c r="O806" s="64">
        <f t="shared" si="412"/>
        <v>0</v>
      </c>
      <c r="P806" s="335"/>
      <c r="Q806" s="281"/>
    </row>
    <row r="807" spans="1:17" ht="19.5" hidden="1" customHeight="1" x14ac:dyDescent="0.25">
      <c r="A807" s="309"/>
      <c r="B807" s="342" t="s">
        <v>120</v>
      </c>
      <c r="C807" s="228" t="s">
        <v>19</v>
      </c>
      <c r="D807" s="231" t="s">
        <v>185</v>
      </c>
      <c r="E807" s="389" t="s">
        <v>185</v>
      </c>
      <c r="F807" s="452" t="s">
        <v>19</v>
      </c>
      <c r="G807" s="30" t="s">
        <v>20</v>
      </c>
      <c r="H807" s="78">
        <f>H808+H809+H810</f>
        <v>0</v>
      </c>
      <c r="I807" s="63">
        <f>I808+I809+I810</f>
        <v>0</v>
      </c>
      <c r="J807" s="71">
        <f>J808+J809+J810</f>
        <v>0</v>
      </c>
      <c r="K807" s="71">
        <f>K808+K809+K810</f>
        <v>0</v>
      </c>
      <c r="L807" s="62">
        <v>0</v>
      </c>
      <c r="M807" s="64">
        <f t="shared" si="411"/>
        <v>0</v>
      </c>
      <c r="N807" s="62">
        <v>0</v>
      </c>
      <c r="O807" s="64">
        <f t="shared" si="412"/>
        <v>0</v>
      </c>
      <c r="P807" s="280"/>
      <c r="Q807" s="280"/>
    </row>
    <row r="808" spans="1:17" ht="15.75" hidden="1" customHeight="1" x14ac:dyDescent="0.25">
      <c r="A808" s="310"/>
      <c r="B808" s="343"/>
      <c r="C808" s="229"/>
      <c r="D808" s="232"/>
      <c r="E808" s="390"/>
      <c r="F808" s="452"/>
      <c r="G808" s="160" t="s">
        <v>21</v>
      </c>
      <c r="H808" s="78">
        <v>0</v>
      </c>
      <c r="I808" s="63">
        <v>0</v>
      </c>
      <c r="J808" s="71">
        <v>0</v>
      </c>
      <c r="K808" s="71">
        <v>0</v>
      </c>
      <c r="L808" s="62">
        <v>0</v>
      </c>
      <c r="M808" s="64">
        <f t="shared" si="411"/>
        <v>0</v>
      </c>
      <c r="N808" s="62">
        <v>0</v>
      </c>
      <c r="O808" s="64">
        <f t="shared" si="412"/>
        <v>0</v>
      </c>
      <c r="P808" s="280"/>
      <c r="Q808" s="280"/>
    </row>
    <row r="809" spans="1:17" ht="15.75" hidden="1" customHeight="1" x14ac:dyDescent="0.25">
      <c r="A809" s="310"/>
      <c r="B809" s="343"/>
      <c r="C809" s="229"/>
      <c r="D809" s="232"/>
      <c r="E809" s="390"/>
      <c r="F809" s="452"/>
      <c r="G809" s="160" t="s">
        <v>22</v>
      </c>
      <c r="H809" s="78">
        <v>0</v>
      </c>
      <c r="I809" s="63">
        <v>0</v>
      </c>
      <c r="J809" s="71">
        <v>0</v>
      </c>
      <c r="K809" s="71">
        <v>0</v>
      </c>
      <c r="L809" s="62">
        <v>0</v>
      </c>
      <c r="M809" s="64">
        <f t="shared" si="411"/>
        <v>0</v>
      </c>
      <c r="N809" s="62">
        <v>0</v>
      </c>
      <c r="O809" s="64">
        <f t="shared" si="412"/>
        <v>0</v>
      </c>
      <c r="P809" s="280"/>
      <c r="Q809" s="280"/>
    </row>
    <row r="810" spans="1:17" ht="15.75" hidden="1" customHeight="1" x14ac:dyDescent="0.25">
      <c r="A810" s="371"/>
      <c r="B810" s="344"/>
      <c r="C810" s="286"/>
      <c r="D810" s="288"/>
      <c r="E810" s="391"/>
      <c r="F810" s="452"/>
      <c r="G810" s="160" t="s">
        <v>23</v>
      </c>
      <c r="H810" s="78">
        <v>0</v>
      </c>
      <c r="I810" s="63">
        <v>0</v>
      </c>
      <c r="J810" s="71">
        <v>0</v>
      </c>
      <c r="K810" s="71">
        <v>0</v>
      </c>
      <c r="L810" s="62">
        <v>0</v>
      </c>
      <c r="M810" s="64">
        <f t="shared" si="411"/>
        <v>0</v>
      </c>
      <c r="N810" s="62">
        <v>0</v>
      </c>
      <c r="O810" s="64">
        <f t="shared" si="412"/>
        <v>0</v>
      </c>
      <c r="P810" s="281"/>
      <c r="Q810" s="281"/>
    </row>
    <row r="811" spans="1:17" ht="25.5" customHeight="1" x14ac:dyDescent="0.25">
      <c r="A811" s="222" t="s">
        <v>73</v>
      </c>
      <c r="B811" s="283" t="s">
        <v>220</v>
      </c>
      <c r="C811" s="452" t="s">
        <v>19</v>
      </c>
      <c r="D811" s="231" t="s">
        <v>19</v>
      </c>
      <c r="E811" s="452" t="s">
        <v>19</v>
      </c>
      <c r="F811" s="452" t="s">
        <v>19</v>
      </c>
      <c r="G811" s="30" t="s">
        <v>20</v>
      </c>
      <c r="H811" s="46">
        <f>H812+H813+H814</f>
        <v>423.8</v>
      </c>
      <c r="I811" s="25">
        <f>I812+I813+I814</f>
        <v>423.8</v>
      </c>
      <c r="J811" s="2">
        <f>J812+J813+J814</f>
        <v>198.89999999999998</v>
      </c>
      <c r="K811" s="2">
        <f>K812+K813+K814</f>
        <v>198.89999999999998</v>
      </c>
      <c r="L811" s="114">
        <f t="shared" ref="L811:L876" si="428">J811/H811*100</f>
        <v>46.932515337423311</v>
      </c>
      <c r="M811" s="178">
        <f t="shared" si="411"/>
        <v>-224.90000000000003</v>
      </c>
      <c r="N811" s="114">
        <f t="shared" ref="N811:N876" si="429">K811/H811*100</f>
        <v>46.932515337423311</v>
      </c>
      <c r="O811" s="178">
        <f t="shared" si="412"/>
        <v>-224.90000000000003</v>
      </c>
      <c r="P811" s="280"/>
      <c r="Q811" s="280"/>
    </row>
    <row r="812" spans="1:17" ht="18" customHeight="1" x14ac:dyDescent="0.25">
      <c r="A812" s="223"/>
      <c r="B812" s="284"/>
      <c r="C812" s="452"/>
      <c r="D812" s="232"/>
      <c r="E812" s="452"/>
      <c r="F812" s="452"/>
      <c r="G812" s="160" t="s">
        <v>21</v>
      </c>
      <c r="H812" s="47">
        <f t="shared" ref="H812:K814" si="430">H816</f>
        <v>305</v>
      </c>
      <c r="I812" s="26">
        <f t="shared" si="430"/>
        <v>305</v>
      </c>
      <c r="J812" s="3">
        <f t="shared" si="430"/>
        <v>80.099999999999994</v>
      </c>
      <c r="K812" s="3">
        <f t="shared" si="430"/>
        <v>80.099999999999994</v>
      </c>
      <c r="L812" s="54">
        <f t="shared" si="428"/>
        <v>26.262295081967213</v>
      </c>
      <c r="M812" s="12">
        <f t="shared" si="411"/>
        <v>-224.9</v>
      </c>
      <c r="N812" s="54">
        <f t="shared" si="429"/>
        <v>26.262295081967213</v>
      </c>
      <c r="O812" s="12">
        <f t="shared" si="412"/>
        <v>-224.9</v>
      </c>
      <c r="P812" s="280"/>
      <c r="Q812" s="280"/>
    </row>
    <row r="813" spans="1:17" ht="18" customHeight="1" x14ac:dyDescent="0.25">
      <c r="A813" s="223"/>
      <c r="B813" s="284"/>
      <c r="C813" s="452"/>
      <c r="D813" s="232"/>
      <c r="E813" s="452"/>
      <c r="F813" s="452"/>
      <c r="G813" s="160" t="s">
        <v>22</v>
      </c>
      <c r="H813" s="47">
        <f t="shared" si="430"/>
        <v>118.8</v>
      </c>
      <c r="I813" s="26">
        <f t="shared" si="430"/>
        <v>118.8</v>
      </c>
      <c r="J813" s="3">
        <f t="shared" si="430"/>
        <v>118.8</v>
      </c>
      <c r="K813" s="3">
        <f t="shared" si="430"/>
        <v>118.8</v>
      </c>
      <c r="L813" s="54">
        <f t="shared" si="428"/>
        <v>100</v>
      </c>
      <c r="M813" s="12">
        <f t="shared" si="411"/>
        <v>0</v>
      </c>
      <c r="N813" s="54">
        <f t="shared" si="429"/>
        <v>100</v>
      </c>
      <c r="O813" s="12">
        <f t="shared" si="412"/>
        <v>0</v>
      </c>
      <c r="P813" s="280"/>
      <c r="Q813" s="280"/>
    </row>
    <row r="814" spans="1:17" ht="18" customHeight="1" x14ac:dyDescent="0.25">
      <c r="A814" s="282"/>
      <c r="B814" s="285"/>
      <c r="C814" s="452"/>
      <c r="D814" s="288"/>
      <c r="E814" s="452"/>
      <c r="F814" s="452"/>
      <c r="G814" s="160" t="s">
        <v>23</v>
      </c>
      <c r="H814" s="78">
        <f t="shared" si="430"/>
        <v>0</v>
      </c>
      <c r="I814" s="63">
        <f t="shared" si="430"/>
        <v>0</v>
      </c>
      <c r="J814" s="71">
        <f t="shared" si="430"/>
        <v>0</v>
      </c>
      <c r="K814" s="71">
        <f t="shared" si="430"/>
        <v>0</v>
      </c>
      <c r="L814" s="62">
        <v>0</v>
      </c>
      <c r="M814" s="64">
        <f t="shared" si="411"/>
        <v>0</v>
      </c>
      <c r="N814" s="62">
        <v>0</v>
      </c>
      <c r="O814" s="64">
        <v>0</v>
      </c>
      <c r="P814" s="281"/>
      <c r="Q814" s="281"/>
    </row>
    <row r="815" spans="1:17" ht="25.5" customHeight="1" x14ac:dyDescent="0.25">
      <c r="A815" s="222" t="s">
        <v>74</v>
      </c>
      <c r="B815" s="283" t="s">
        <v>221</v>
      </c>
      <c r="C815" s="228" t="s">
        <v>19</v>
      </c>
      <c r="D815" s="231" t="s">
        <v>19</v>
      </c>
      <c r="E815" s="234" t="s">
        <v>19</v>
      </c>
      <c r="F815" s="291" t="s">
        <v>19</v>
      </c>
      <c r="G815" s="30" t="s">
        <v>20</v>
      </c>
      <c r="H815" s="46">
        <f>H816+H817+H818</f>
        <v>423.8</v>
      </c>
      <c r="I815" s="25">
        <f>I816+I817+I818</f>
        <v>423.8</v>
      </c>
      <c r="J815" s="2">
        <f>J816+J817+J818</f>
        <v>198.89999999999998</v>
      </c>
      <c r="K815" s="2">
        <f>K816+K817+K818</f>
        <v>198.89999999999998</v>
      </c>
      <c r="L815" s="114">
        <f t="shared" si="428"/>
        <v>46.932515337423311</v>
      </c>
      <c r="M815" s="178">
        <f t="shared" si="411"/>
        <v>-224.90000000000003</v>
      </c>
      <c r="N815" s="114">
        <f t="shared" si="429"/>
        <v>46.932515337423311</v>
      </c>
      <c r="O815" s="178">
        <f t="shared" si="412"/>
        <v>-224.90000000000003</v>
      </c>
      <c r="P815" s="280"/>
      <c r="Q815" s="280"/>
    </row>
    <row r="816" spans="1:17" ht="18.75" customHeight="1" x14ac:dyDescent="0.25">
      <c r="A816" s="223"/>
      <c r="B816" s="284"/>
      <c r="C816" s="229"/>
      <c r="D816" s="232"/>
      <c r="E816" s="235"/>
      <c r="F816" s="292"/>
      <c r="G816" s="160" t="s">
        <v>21</v>
      </c>
      <c r="H816" s="44">
        <f>H820+H824+H828</f>
        <v>305</v>
      </c>
      <c r="I816" s="82">
        <f t="shared" ref="I816:K816" si="431">I820+I824+I828</f>
        <v>305</v>
      </c>
      <c r="J816" s="1">
        <f t="shared" si="431"/>
        <v>80.099999999999994</v>
      </c>
      <c r="K816" s="83">
        <f t="shared" si="431"/>
        <v>80.099999999999994</v>
      </c>
      <c r="L816" s="54">
        <f t="shared" si="428"/>
        <v>26.262295081967213</v>
      </c>
      <c r="M816" s="12">
        <f t="shared" si="411"/>
        <v>-224.9</v>
      </c>
      <c r="N816" s="54">
        <f t="shared" si="429"/>
        <v>26.262295081967213</v>
      </c>
      <c r="O816" s="12">
        <f t="shared" si="412"/>
        <v>-224.9</v>
      </c>
      <c r="P816" s="280"/>
      <c r="Q816" s="280"/>
    </row>
    <row r="817" spans="1:17" ht="18.75" customHeight="1" x14ac:dyDescent="0.25">
      <c r="A817" s="223"/>
      <c r="B817" s="284"/>
      <c r="C817" s="229"/>
      <c r="D817" s="232"/>
      <c r="E817" s="235"/>
      <c r="F817" s="292"/>
      <c r="G817" s="160" t="s">
        <v>22</v>
      </c>
      <c r="H817" s="44">
        <f t="shared" ref="H817:K818" si="432">H821+H825+H829</f>
        <v>118.8</v>
      </c>
      <c r="I817" s="82">
        <f t="shared" si="432"/>
        <v>118.8</v>
      </c>
      <c r="J817" s="1">
        <f t="shared" si="432"/>
        <v>118.8</v>
      </c>
      <c r="K817" s="83">
        <f t="shared" si="432"/>
        <v>118.8</v>
      </c>
      <c r="L817" s="54">
        <f t="shared" si="428"/>
        <v>100</v>
      </c>
      <c r="M817" s="12">
        <f t="shared" si="411"/>
        <v>0</v>
      </c>
      <c r="N817" s="54">
        <f t="shared" si="429"/>
        <v>100</v>
      </c>
      <c r="O817" s="12">
        <f t="shared" si="412"/>
        <v>0</v>
      </c>
      <c r="P817" s="280"/>
      <c r="Q817" s="280"/>
    </row>
    <row r="818" spans="1:17" ht="18.75" customHeight="1" x14ac:dyDescent="0.25">
      <c r="A818" s="282"/>
      <c r="B818" s="285"/>
      <c r="C818" s="286"/>
      <c r="D818" s="288"/>
      <c r="E818" s="290"/>
      <c r="F818" s="293"/>
      <c r="G818" s="160" t="s">
        <v>23</v>
      </c>
      <c r="H818" s="76">
        <f t="shared" si="432"/>
        <v>0</v>
      </c>
      <c r="I818" s="140">
        <f t="shared" si="432"/>
        <v>0</v>
      </c>
      <c r="J818" s="77">
        <f t="shared" si="432"/>
        <v>0</v>
      </c>
      <c r="K818" s="141">
        <f t="shared" si="432"/>
        <v>0</v>
      </c>
      <c r="L818" s="62">
        <v>0</v>
      </c>
      <c r="M818" s="64">
        <f t="shared" si="411"/>
        <v>0</v>
      </c>
      <c r="N818" s="62">
        <v>0</v>
      </c>
      <c r="O818" s="64">
        <f t="shared" si="412"/>
        <v>0</v>
      </c>
      <c r="P818" s="281"/>
      <c r="Q818" s="281"/>
    </row>
    <row r="819" spans="1:17" ht="22.5" customHeight="1" x14ac:dyDescent="0.25">
      <c r="A819" s="222"/>
      <c r="B819" s="342" t="s">
        <v>152</v>
      </c>
      <c r="C819" s="228" t="s">
        <v>19</v>
      </c>
      <c r="D819" s="231">
        <v>44348</v>
      </c>
      <c r="E819" s="234">
        <v>44409</v>
      </c>
      <c r="F819" s="376"/>
      <c r="G819" s="30" t="s">
        <v>20</v>
      </c>
      <c r="H819" s="46">
        <f t="shared" ref="H819:K819" si="433">H820+H821+H822</f>
        <v>298.7</v>
      </c>
      <c r="I819" s="81">
        <f t="shared" si="433"/>
        <v>298.7</v>
      </c>
      <c r="J819" s="2">
        <f t="shared" si="433"/>
        <v>73.8</v>
      </c>
      <c r="K819" s="25">
        <f t="shared" si="433"/>
        <v>73.8</v>
      </c>
      <c r="L819" s="114">
        <f t="shared" ref="L819:L820" si="434">J819/H819*100</f>
        <v>24.707063943756278</v>
      </c>
      <c r="M819" s="178">
        <f t="shared" si="411"/>
        <v>-224.89999999999998</v>
      </c>
      <c r="N819" s="114">
        <f t="shared" ref="N819:N820" si="435">K819/H819*100</f>
        <v>24.707063943756278</v>
      </c>
      <c r="O819" s="178">
        <f t="shared" si="412"/>
        <v>-224.89999999999998</v>
      </c>
      <c r="P819" s="240"/>
      <c r="Q819" s="279"/>
    </row>
    <row r="820" spans="1:17" x14ac:dyDescent="0.25">
      <c r="A820" s="223"/>
      <c r="B820" s="343"/>
      <c r="C820" s="229"/>
      <c r="D820" s="232"/>
      <c r="E820" s="235"/>
      <c r="F820" s="315"/>
      <c r="G820" s="160" t="s">
        <v>21</v>
      </c>
      <c r="H820" s="76">
        <v>298.7</v>
      </c>
      <c r="I820" s="69">
        <v>298.7</v>
      </c>
      <c r="J820" s="77">
        <v>73.8</v>
      </c>
      <c r="K820" s="77">
        <v>73.8</v>
      </c>
      <c r="L820" s="54">
        <f t="shared" si="434"/>
        <v>24.707063943756278</v>
      </c>
      <c r="M820" s="12">
        <f t="shared" si="411"/>
        <v>-224.89999999999998</v>
      </c>
      <c r="N820" s="54">
        <f t="shared" si="435"/>
        <v>24.707063943756278</v>
      </c>
      <c r="O820" s="12">
        <f t="shared" si="412"/>
        <v>-224.89999999999998</v>
      </c>
      <c r="P820" s="241"/>
      <c r="Q820" s="280"/>
    </row>
    <row r="821" spans="1:17" x14ac:dyDescent="0.25">
      <c r="A821" s="223"/>
      <c r="B821" s="343"/>
      <c r="C821" s="229"/>
      <c r="D821" s="232"/>
      <c r="E821" s="235"/>
      <c r="F821" s="315"/>
      <c r="G821" s="160" t="s">
        <v>22</v>
      </c>
      <c r="H821" s="76">
        <v>0</v>
      </c>
      <c r="I821" s="69">
        <v>0</v>
      </c>
      <c r="J821" s="77">
        <v>0</v>
      </c>
      <c r="K821" s="77">
        <v>0</v>
      </c>
      <c r="L821" s="68">
        <v>0</v>
      </c>
      <c r="M821" s="70">
        <f t="shared" si="411"/>
        <v>0</v>
      </c>
      <c r="N821" s="68">
        <v>0</v>
      </c>
      <c r="O821" s="70">
        <f t="shared" si="412"/>
        <v>0</v>
      </c>
      <c r="P821" s="241"/>
      <c r="Q821" s="280"/>
    </row>
    <row r="822" spans="1:17" x14ac:dyDescent="0.25">
      <c r="A822" s="282"/>
      <c r="B822" s="344"/>
      <c r="C822" s="286"/>
      <c r="D822" s="288"/>
      <c r="E822" s="290"/>
      <c r="F822" s="377"/>
      <c r="G822" s="160" t="s">
        <v>23</v>
      </c>
      <c r="H822" s="78">
        <v>0</v>
      </c>
      <c r="I822" s="63">
        <v>0</v>
      </c>
      <c r="J822" s="71">
        <v>0</v>
      </c>
      <c r="K822" s="71">
        <v>0</v>
      </c>
      <c r="L822" s="62">
        <v>0</v>
      </c>
      <c r="M822" s="64">
        <f t="shared" si="411"/>
        <v>0</v>
      </c>
      <c r="N822" s="62">
        <v>0</v>
      </c>
      <c r="O822" s="64">
        <f t="shared" si="412"/>
        <v>0</v>
      </c>
      <c r="P822" s="335"/>
      <c r="Q822" s="281"/>
    </row>
    <row r="823" spans="1:17" ht="27" customHeight="1" x14ac:dyDescent="0.25">
      <c r="A823" s="222"/>
      <c r="B823" s="342" t="s">
        <v>153</v>
      </c>
      <c r="C823" s="228" t="s">
        <v>19</v>
      </c>
      <c r="D823" s="231">
        <v>44348</v>
      </c>
      <c r="E823" s="234">
        <v>44409</v>
      </c>
      <c r="F823" s="345" t="s">
        <v>343</v>
      </c>
      <c r="G823" s="30" t="s">
        <v>20</v>
      </c>
      <c r="H823" s="46">
        <f t="shared" ref="H823:K823" si="436">H824+H825+H826</f>
        <v>125.1</v>
      </c>
      <c r="I823" s="25">
        <f t="shared" si="436"/>
        <v>125.1</v>
      </c>
      <c r="J823" s="2">
        <f t="shared" si="436"/>
        <v>125.1</v>
      </c>
      <c r="K823" s="2">
        <f t="shared" si="436"/>
        <v>125.1</v>
      </c>
      <c r="L823" s="53">
        <f t="shared" ref="L823:L825" si="437">J823/H823*100</f>
        <v>100</v>
      </c>
      <c r="M823" s="178">
        <f t="shared" si="411"/>
        <v>0</v>
      </c>
      <c r="N823" s="53">
        <f t="shared" ref="N823:N825" si="438">K823/H823*100</f>
        <v>100</v>
      </c>
      <c r="O823" s="178">
        <f t="shared" si="412"/>
        <v>0</v>
      </c>
      <c r="P823" s="240"/>
      <c r="Q823" s="279"/>
    </row>
    <row r="824" spans="1:17" x14ac:dyDescent="0.25">
      <c r="A824" s="223"/>
      <c r="B824" s="343"/>
      <c r="C824" s="229"/>
      <c r="D824" s="232"/>
      <c r="E824" s="235"/>
      <c r="F824" s="346"/>
      <c r="G824" s="160" t="s">
        <v>21</v>
      </c>
      <c r="H824" s="163">
        <v>6.3</v>
      </c>
      <c r="I824" s="215">
        <v>6.3</v>
      </c>
      <c r="J824" s="216">
        <v>6.3</v>
      </c>
      <c r="K824" s="216">
        <v>6.3</v>
      </c>
      <c r="L824" s="62">
        <f t="shared" si="437"/>
        <v>100</v>
      </c>
      <c r="M824" s="12">
        <f t="shared" si="411"/>
        <v>0</v>
      </c>
      <c r="N824" s="62">
        <f t="shared" si="438"/>
        <v>100</v>
      </c>
      <c r="O824" s="12">
        <f t="shared" si="412"/>
        <v>0</v>
      </c>
      <c r="P824" s="241"/>
      <c r="Q824" s="280"/>
    </row>
    <row r="825" spans="1:17" x14ac:dyDescent="0.25">
      <c r="A825" s="223"/>
      <c r="B825" s="343"/>
      <c r="C825" s="229"/>
      <c r="D825" s="232"/>
      <c r="E825" s="235"/>
      <c r="F825" s="346"/>
      <c r="G825" s="160" t="s">
        <v>22</v>
      </c>
      <c r="H825" s="163">
        <f>118.8</f>
        <v>118.8</v>
      </c>
      <c r="I825" s="164">
        <v>118.8</v>
      </c>
      <c r="J825" s="165">
        <v>118.8</v>
      </c>
      <c r="K825" s="165">
        <v>118.8</v>
      </c>
      <c r="L825" s="54">
        <f t="shared" si="437"/>
        <v>100</v>
      </c>
      <c r="M825" s="12">
        <f t="shared" si="411"/>
        <v>0</v>
      </c>
      <c r="N825" s="54">
        <f t="shared" si="438"/>
        <v>100</v>
      </c>
      <c r="O825" s="12">
        <f t="shared" si="412"/>
        <v>0</v>
      </c>
      <c r="P825" s="241"/>
      <c r="Q825" s="280"/>
    </row>
    <row r="826" spans="1:17" x14ac:dyDescent="0.25">
      <c r="A826" s="282"/>
      <c r="B826" s="344"/>
      <c r="C826" s="286"/>
      <c r="D826" s="288"/>
      <c r="E826" s="290"/>
      <c r="F826" s="347"/>
      <c r="G826" s="160" t="s">
        <v>23</v>
      </c>
      <c r="H826" s="78">
        <v>0</v>
      </c>
      <c r="I826" s="63">
        <v>0</v>
      </c>
      <c r="J826" s="71">
        <v>0</v>
      </c>
      <c r="K826" s="71">
        <v>0</v>
      </c>
      <c r="L826" s="62">
        <v>0</v>
      </c>
      <c r="M826" s="64">
        <f t="shared" si="411"/>
        <v>0</v>
      </c>
      <c r="N826" s="62">
        <v>0</v>
      </c>
      <c r="O826" s="64">
        <f t="shared" si="412"/>
        <v>0</v>
      </c>
      <c r="P826" s="335"/>
      <c r="Q826" s="281"/>
    </row>
    <row r="827" spans="1:17" ht="20.25" hidden="1" customHeight="1" x14ac:dyDescent="0.25">
      <c r="A827" s="222"/>
      <c r="B827" s="342" t="s">
        <v>314</v>
      </c>
      <c r="C827" s="228" t="s">
        <v>19</v>
      </c>
      <c r="D827" s="231" t="s">
        <v>19</v>
      </c>
      <c r="E827" s="234" t="s">
        <v>19</v>
      </c>
      <c r="F827" s="291" t="s">
        <v>19</v>
      </c>
      <c r="G827" s="30" t="s">
        <v>20</v>
      </c>
      <c r="H827" s="74">
        <f t="shared" ref="H827:K827" si="439">H828+H829+H830</f>
        <v>0</v>
      </c>
      <c r="I827" s="66">
        <f t="shared" si="439"/>
        <v>0</v>
      </c>
      <c r="J827" s="75">
        <f t="shared" si="439"/>
        <v>0</v>
      </c>
      <c r="K827" s="75">
        <f t="shared" si="439"/>
        <v>0</v>
      </c>
      <c r="L827" s="65">
        <v>0</v>
      </c>
      <c r="M827" s="67">
        <f t="shared" si="411"/>
        <v>0</v>
      </c>
      <c r="N827" s="65">
        <v>0</v>
      </c>
      <c r="O827" s="67">
        <f t="shared" si="412"/>
        <v>0</v>
      </c>
      <c r="P827" s="280"/>
      <c r="Q827" s="280"/>
    </row>
    <row r="828" spans="1:17" hidden="1" x14ac:dyDescent="0.25">
      <c r="A828" s="223"/>
      <c r="B828" s="343"/>
      <c r="C828" s="229"/>
      <c r="D828" s="232"/>
      <c r="E828" s="235"/>
      <c r="F828" s="292"/>
      <c r="G828" s="160" t="s">
        <v>21</v>
      </c>
      <c r="H828" s="76">
        <v>0</v>
      </c>
      <c r="I828" s="69">
        <v>0</v>
      </c>
      <c r="J828" s="77">
        <v>0</v>
      </c>
      <c r="K828" s="77">
        <v>0</v>
      </c>
      <c r="L828" s="68">
        <v>0</v>
      </c>
      <c r="M828" s="70">
        <f t="shared" si="411"/>
        <v>0</v>
      </c>
      <c r="N828" s="68">
        <v>0</v>
      </c>
      <c r="O828" s="70">
        <f t="shared" si="412"/>
        <v>0</v>
      </c>
      <c r="P828" s="280"/>
      <c r="Q828" s="280"/>
    </row>
    <row r="829" spans="1:17" hidden="1" x14ac:dyDescent="0.25">
      <c r="A829" s="223"/>
      <c r="B829" s="343"/>
      <c r="C829" s="229"/>
      <c r="D829" s="232"/>
      <c r="E829" s="235"/>
      <c r="F829" s="292"/>
      <c r="G829" s="160" t="s">
        <v>22</v>
      </c>
      <c r="H829" s="76">
        <v>0</v>
      </c>
      <c r="I829" s="69">
        <v>0</v>
      </c>
      <c r="J829" s="77">
        <v>0</v>
      </c>
      <c r="K829" s="77">
        <v>0</v>
      </c>
      <c r="L829" s="68">
        <v>0</v>
      </c>
      <c r="M829" s="70">
        <f t="shared" si="411"/>
        <v>0</v>
      </c>
      <c r="N829" s="68">
        <v>0</v>
      </c>
      <c r="O829" s="70">
        <f t="shared" si="412"/>
        <v>0</v>
      </c>
      <c r="P829" s="280"/>
      <c r="Q829" s="280"/>
    </row>
    <row r="830" spans="1:17" hidden="1" x14ac:dyDescent="0.25">
      <c r="A830" s="282"/>
      <c r="B830" s="344"/>
      <c r="C830" s="286"/>
      <c r="D830" s="288"/>
      <c r="E830" s="290"/>
      <c r="F830" s="293"/>
      <c r="G830" s="160" t="s">
        <v>23</v>
      </c>
      <c r="H830" s="78">
        <v>0</v>
      </c>
      <c r="I830" s="63">
        <v>0</v>
      </c>
      <c r="J830" s="71">
        <v>0</v>
      </c>
      <c r="K830" s="71">
        <v>0</v>
      </c>
      <c r="L830" s="62">
        <v>0</v>
      </c>
      <c r="M830" s="64">
        <f t="shared" si="411"/>
        <v>0</v>
      </c>
      <c r="N830" s="62">
        <v>0</v>
      </c>
      <c r="O830" s="64">
        <f t="shared" si="412"/>
        <v>0</v>
      </c>
      <c r="P830" s="281"/>
      <c r="Q830" s="281"/>
    </row>
    <row r="831" spans="1:17" ht="23.25" hidden="1" customHeight="1" x14ac:dyDescent="0.25">
      <c r="A831" s="370" t="s">
        <v>75</v>
      </c>
      <c r="B831" s="312" t="s">
        <v>174</v>
      </c>
      <c r="C831" s="228" t="s">
        <v>19</v>
      </c>
      <c r="D831" s="287" t="s">
        <v>19</v>
      </c>
      <c r="E831" s="289" t="s">
        <v>19</v>
      </c>
      <c r="F831" s="291" t="s">
        <v>19</v>
      </c>
      <c r="G831" s="30" t="s">
        <v>20</v>
      </c>
      <c r="H831" s="46">
        <f>H832+H833+H834</f>
        <v>0</v>
      </c>
      <c r="I831" s="25">
        <f>I832+I833+I834</f>
        <v>0</v>
      </c>
      <c r="J831" s="2">
        <f>J832+J833+J834</f>
        <v>0</v>
      </c>
      <c r="K831" s="2">
        <f>K832+K833+K834</f>
        <v>0</v>
      </c>
      <c r="L831" s="114" t="e">
        <f t="shared" si="428"/>
        <v>#DIV/0!</v>
      </c>
      <c r="M831" s="178">
        <f t="shared" si="411"/>
        <v>0</v>
      </c>
      <c r="N831" s="114" t="e">
        <f t="shared" si="429"/>
        <v>#DIV/0!</v>
      </c>
      <c r="O831" s="178">
        <f t="shared" si="412"/>
        <v>0</v>
      </c>
      <c r="P831" s="280"/>
      <c r="Q831" s="280"/>
    </row>
    <row r="832" spans="1:17" x14ac:dyDescent="0.25">
      <c r="A832" s="310"/>
      <c r="B832" s="313"/>
      <c r="C832" s="229"/>
      <c r="D832" s="232"/>
      <c r="E832" s="235"/>
      <c r="F832" s="292"/>
      <c r="G832" s="160" t="s">
        <v>21</v>
      </c>
      <c r="H832" s="47">
        <f t="shared" ref="H832:K834" si="440">H836</f>
        <v>0</v>
      </c>
      <c r="I832" s="26">
        <f>I836</f>
        <v>0</v>
      </c>
      <c r="J832" s="3">
        <f>J836</f>
        <v>0</v>
      </c>
      <c r="K832" s="3">
        <f>K836</f>
        <v>0</v>
      </c>
      <c r="L832" s="54" t="e">
        <f t="shared" si="428"/>
        <v>#DIV/0!</v>
      </c>
      <c r="M832" s="12">
        <f t="shared" si="411"/>
        <v>0</v>
      </c>
      <c r="N832" s="54" t="e">
        <f t="shared" si="429"/>
        <v>#DIV/0!</v>
      </c>
      <c r="O832" s="12">
        <f t="shared" si="412"/>
        <v>0</v>
      </c>
      <c r="P832" s="280"/>
      <c r="Q832" s="280"/>
    </row>
    <row r="833" spans="1:17" x14ac:dyDescent="0.25">
      <c r="A833" s="310"/>
      <c r="B833" s="313"/>
      <c r="C833" s="229"/>
      <c r="D833" s="232"/>
      <c r="E833" s="235"/>
      <c r="F833" s="292"/>
      <c r="G833" s="160" t="s">
        <v>22</v>
      </c>
      <c r="H833" s="78">
        <f t="shared" si="440"/>
        <v>0</v>
      </c>
      <c r="I833" s="63">
        <f t="shared" si="440"/>
        <v>0</v>
      </c>
      <c r="J833" s="71">
        <f t="shared" si="440"/>
        <v>0</v>
      </c>
      <c r="K833" s="71">
        <f t="shared" si="440"/>
        <v>0</v>
      </c>
      <c r="L833" s="62">
        <v>0</v>
      </c>
      <c r="M833" s="64">
        <f t="shared" si="411"/>
        <v>0</v>
      </c>
      <c r="N833" s="62">
        <v>0</v>
      </c>
      <c r="O833" s="64">
        <f t="shared" si="412"/>
        <v>0</v>
      </c>
      <c r="P833" s="280"/>
      <c r="Q833" s="280"/>
    </row>
    <row r="834" spans="1:17" x14ac:dyDescent="0.25">
      <c r="A834" s="371"/>
      <c r="B834" s="372"/>
      <c r="C834" s="286"/>
      <c r="D834" s="288"/>
      <c r="E834" s="290"/>
      <c r="F834" s="293"/>
      <c r="G834" s="160" t="s">
        <v>23</v>
      </c>
      <c r="H834" s="78">
        <f t="shared" si="440"/>
        <v>0</v>
      </c>
      <c r="I834" s="63">
        <f t="shared" si="440"/>
        <v>0</v>
      </c>
      <c r="J834" s="71">
        <f t="shared" si="440"/>
        <v>0</v>
      </c>
      <c r="K834" s="71">
        <f t="shared" si="440"/>
        <v>0</v>
      </c>
      <c r="L834" s="62">
        <v>0</v>
      </c>
      <c r="M834" s="64">
        <f t="shared" si="411"/>
        <v>0</v>
      </c>
      <c r="N834" s="62">
        <v>0</v>
      </c>
      <c r="O834" s="64">
        <f t="shared" si="412"/>
        <v>0</v>
      </c>
      <c r="P834" s="281"/>
      <c r="Q834" s="281"/>
    </row>
    <row r="835" spans="1:17" ht="33" customHeight="1" x14ac:dyDescent="0.25">
      <c r="A835" s="370" t="s">
        <v>76</v>
      </c>
      <c r="B835" s="312" t="s">
        <v>121</v>
      </c>
      <c r="C835" s="228" t="s">
        <v>19</v>
      </c>
      <c r="D835" s="231">
        <v>44348</v>
      </c>
      <c r="E835" s="234">
        <v>44409</v>
      </c>
      <c r="F835" s="364"/>
      <c r="G835" s="30" t="s">
        <v>20</v>
      </c>
      <c r="H835" s="46">
        <f>H836+H837+H838</f>
        <v>0</v>
      </c>
      <c r="I835" s="25">
        <f>I836+I837+I838</f>
        <v>0</v>
      </c>
      <c r="J835" s="2">
        <f>J836+J837+J838</f>
        <v>0</v>
      </c>
      <c r="K835" s="2">
        <f>K836+K837+K838</f>
        <v>0</v>
      </c>
      <c r="L835" s="114" t="e">
        <f t="shared" si="428"/>
        <v>#DIV/0!</v>
      </c>
      <c r="M835" s="178">
        <f t="shared" si="411"/>
        <v>0</v>
      </c>
      <c r="N835" s="114" t="e">
        <f t="shared" si="429"/>
        <v>#DIV/0!</v>
      </c>
      <c r="O835" s="178">
        <f t="shared" si="412"/>
        <v>0</v>
      </c>
      <c r="P835" s="240"/>
      <c r="Q835" s="280"/>
    </row>
    <row r="836" spans="1:17" ht="21.75" customHeight="1" x14ac:dyDescent="0.25">
      <c r="A836" s="373"/>
      <c r="B836" s="313"/>
      <c r="C836" s="229"/>
      <c r="D836" s="232"/>
      <c r="E836" s="235"/>
      <c r="F836" s="365"/>
      <c r="G836" s="160" t="s">
        <v>21</v>
      </c>
      <c r="H836" s="78">
        <v>0</v>
      </c>
      <c r="I836" s="63">
        <v>0</v>
      </c>
      <c r="J836" s="71">
        <v>0</v>
      </c>
      <c r="K836" s="71">
        <v>0</v>
      </c>
      <c r="L836" s="54" t="e">
        <f t="shared" si="428"/>
        <v>#DIV/0!</v>
      </c>
      <c r="M836" s="12">
        <f t="shared" si="411"/>
        <v>0</v>
      </c>
      <c r="N836" s="54" t="e">
        <f t="shared" si="429"/>
        <v>#DIV/0!</v>
      </c>
      <c r="O836" s="12">
        <f t="shared" si="412"/>
        <v>0</v>
      </c>
      <c r="P836" s="241"/>
      <c r="Q836" s="280"/>
    </row>
    <row r="837" spans="1:17" ht="21.75" customHeight="1" x14ac:dyDescent="0.25">
      <c r="A837" s="373"/>
      <c r="B837" s="313"/>
      <c r="C837" s="229"/>
      <c r="D837" s="232"/>
      <c r="E837" s="235"/>
      <c r="F837" s="365"/>
      <c r="G837" s="160" t="s">
        <v>22</v>
      </c>
      <c r="H837" s="78">
        <v>0</v>
      </c>
      <c r="I837" s="63">
        <v>0</v>
      </c>
      <c r="J837" s="71">
        <v>0</v>
      </c>
      <c r="K837" s="71">
        <v>0</v>
      </c>
      <c r="L837" s="62">
        <v>0</v>
      </c>
      <c r="M837" s="64">
        <f t="shared" si="411"/>
        <v>0</v>
      </c>
      <c r="N837" s="62">
        <v>0</v>
      </c>
      <c r="O837" s="64">
        <f t="shared" si="412"/>
        <v>0</v>
      </c>
      <c r="P837" s="241"/>
      <c r="Q837" s="280"/>
    </row>
    <row r="838" spans="1:17" ht="21.75" customHeight="1" x14ac:dyDescent="0.25">
      <c r="A838" s="374"/>
      <c r="B838" s="372"/>
      <c r="C838" s="286"/>
      <c r="D838" s="288"/>
      <c r="E838" s="290"/>
      <c r="F838" s="375"/>
      <c r="G838" s="160" t="s">
        <v>23</v>
      </c>
      <c r="H838" s="78">
        <v>0</v>
      </c>
      <c r="I838" s="63">
        <v>0</v>
      </c>
      <c r="J838" s="71">
        <v>0</v>
      </c>
      <c r="K838" s="71">
        <v>0</v>
      </c>
      <c r="L838" s="62">
        <v>0</v>
      </c>
      <c r="M838" s="64">
        <f t="shared" si="411"/>
        <v>0</v>
      </c>
      <c r="N838" s="62">
        <v>0</v>
      </c>
      <c r="O838" s="64">
        <f t="shared" si="412"/>
        <v>0</v>
      </c>
      <c r="P838" s="335"/>
      <c r="Q838" s="281"/>
    </row>
    <row r="839" spans="1:17" ht="23.25" customHeight="1" x14ac:dyDescent="0.25">
      <c r="A839" s="261" t="s">
        <v>77</v>
      </c>
      <c r="B839" s="367" t="s">
        <v>175</v>
      </c>
      <c r="C839" s="267" t="s">
        <v>19</v>
      </c>
      <c r="D839" s="270" t="s">
        <v>19</v>
      </c>
      <c r="E839" s="273" t="s">
        <v>19</v>
      </c>
      <c r="F839" s="276" t="s">
        <v>19</v>
      </c>
      <c r="G839" s="30" t="s">
        <v>20</v>
      </c>
      <c r="H839" s="79">
        <f>H840+H841+H842</f>
        <v>1225.0999999999999</v>
      </c>
      <c r="I839" s="60">
        <f>I840+I841+I842</f>
        <v>1225.0999999999999</v>
      </c>
      <c r="J839" s="80">
        <f>J840+J841+J842</f>
        <v>1225.0999999999999</v>
      </c>
      <c r="K839" s="80">
        <f>K840+K841+K842</f>
        <v>1225.0999999999999</v>
      </c>
      <c r="L839" s="59">
        <v>0</v>
      </c>
      <c r="M839" s="61">
        <f t="shared" si="411"/>
        <v>0</v>
      </c>
      <c r="N839" s="59">
        <v>0</v>
      </c>
      <c r="O839" s="61">
        <f t="shared" si="412"/>
        <v>0</v>
      </c>
      <c r="P839" s="280"/>
      <c r="Q839" s="280"/>
    </row>
    <row r="840" spans="1:17" ht="18" customHeight="1" x14ac:dyDescent="0.25">
      <c r="A840" s="262"/>
      <c r="B840" s="368"/>
      <c r="C840" s="268"/>
      <c r="D840" s="271"/>
      <c r="E840" s="274"/>
      <c r="F840" s="277"/>
      <c r="G840" s="160" t="s">
        <v>21</v>
      </c>
      <c r="H840" s="78">
        <f>H844</f>
        <v>1225.0999999999999</v>
      </c>
      <c r="I840" s="63">
        <f>I844</f>
        <v>1225.0999999999999</v>
      </c>
      <c r="J840" s="71">
        <f>J844</f>
        <v>1225.0999999999999</v>
      </c>
      <c r="K840" s="71">
        <f>K844</f>
        <v>1225.0999999999999</v>
      </c>
      <c r="L840" s="62">
        <v>0</v>
      </c>
      <c r="M840" s="64">
        <f t="shared" si="411"/>
        <v>0</v>
      </c>
      <c r="N840" s="62">
        <v>0</v>
      </c>
      <c r="O840" s="64">
        <f t="shared" si="412"/>
        <v>0</v>
      </c>
      <c r="P840" s="280"/>
      <c r="Q840" s="280"/>
    </row>
    <row r="841" spans="1:17" ht="18" customHeight="1" x14ac:dyDescent="0.25">
      <c r="A841" s="262"/>
      <c r="B841" s="368"/>
      <c r="C841" s="268"/>
      <c r="D841" s="271"/>
      <c r="E841" s="274"/>
      <c r="F841" s="277"/>
      <c r="G841" s="160" t="s">
        <v>22</v>
      </c>
      <c r="H841" s="78">
        <f t="shared" ref="H841:K842" si="441">H845</f>
        <v>0</v>
      </c>
      <c r="I841" s="63">
        <f t="shared" si="441"/>
        <v>0</v>
      </c>
      <c r="J841" s="71">
        <f t="shared" si="441"/>
        <v>0</v>
      </c>
      <c r="K841" s="71">
        <f t="shared" si="441"/>
        <v>0</v>
      </c>
      <c r="L841" s="62">
        <v>0</v>
      </c>
      <c r="M841" s="64">
        <f t="shared" si="411"/>
        <v>0</v>
      </c>
      <c r="N841" s="62">
        <v>0</v>
      </c>
      <c r="O841" s="64">
        <f t="shared" si="412"/>
        <v>0</v>
      </c>
      <c r="P841" s="280"/>
      <c r="Q841" s="280"/>
    </row>
    <row r="842" spans="1:17" ht="18" customHeight="1" x14ac:dyDescent="0.25">
      <c r="A842" s="263"/>
      <c r="B842" s="369"/>
      <c r="C842" s="269"/>
      <c r="D842" s="272"/>
      <c r="E842" s="275"/>
      <c r="F842" s="278"/>
      <c r="G842" s="160" t="s">
        <v>23</v>
      </c>
      <c r="H842" s="78">
        <f t="shared" si="441"/>
        <v>0</v>
      </c>
      <c r="I842" s="63">
        <f t="shared" si="441"/>
        <v>0</v>
      </c>
      <c r="J842" s="71">
        <f t="shared" si="441"/>
        <v>0</v>
      </c>
      <c r="K842" s="71">
        <f t="shared" si="441"/>
        <v>0</v>
      </c>
      <c r="L842" s="62">
        <v>0</v>
      </c>
      <c r="M842" s="64">
        <f t="shared" si="411"/>
        <v>0</v>
      </c>
      <c r="N842" s="62">
        <v>0</v>
      </c>
      <c r="O842" s="64">
        <f t="shared" si="412"/>
        <v>0</v>
      </c>
      <c r="P842" s="281"/>
      <c r="Q842" s="281"/>
    </row>
    <row r="843" spans="1:17" ht="27.75" customHeight="1" x14ac:dyDescent="0.25">
      <c r="A843" s="222" t="s">
        <v>78</v>
      </c>
      <c r="B843" s="362" t="s">
        <v>176</v>
      </c>
      <c r="C843" s="228" t="s">
        <v>19</v>
      </c>
      <c r="D843" s="287" t="s">
        <v>19</v>
      </c>
      <c r="E843" s="289" t="s">
        <v>19</v>
      </c>
      <c r="F843" s="291" t="s">
        <v>19</v>
      </c>
      <c r="G843" s="30" t="s">
        <v>20</v>
      </c>
      <c r="H843" s="79">
        <f>H844+H845+H846</f>
        <v>1225.0999999999999</v>
      </c>
      <c r="I843" s="60">
        <f>I844+I845+I846</f>
        <v>1225.0999999999999</v>
      </c>
      <c r="J843" s="80">
        <f>J844+J845+J846</f>
        <v>1225.0999999999999</v>
      </c>
      <c r="K843" s="80">
        <f>K844+K845+K846</f>
        <v>1225.0999999999999</v>
      </c>
      <c r="L843" s="59">
        <v>0</v>
      </c>
      <c r="M843" s="61">
        <f t="shared" ref="M843:M934" si="442">J843-H843</f>
        <v>0</v>
      </c>
      <c r="N843" s="59">
        <v>0</v>
      </c>
      <c r="O843" s="61">
        <f t="shared" ref="O843:O934" si="443">K843-H843</f>
        <v>0</v>
      </c>
      <c r="P843" s="280"/>
      <c r="Q843" s="280"/>
    </row>
    <row r="844" spans="1:17" ht="20.25" customHeight="1" x14ac:dyDescent="0.25">
      <c r="A844" s="223"/>
      <c r="B844" s="284"/>
      <c r="C844" s="229"/>
      <c r="D844" s="232"/>
      <c r="E844" s="235"/>
      <c r="F844" s="292"/>
      <c r="G844" s="160" t="s">
        <v>21</v>
      </c>
      <c r="H844" s="78">
        <f>H848</f>
        <v>1225.0999999999999</v>
      </c>
      <c r="I844" s="63">
        <f>I848</f>
        <v>1225.0999999999999</v>
      </c>
      <c r="J844" s="71">
        <f>J848</f>
        <v>1225.0999999999999</v>
      </c>
      <c r="K844" s="71">
        <f>K848</f>
        <v>1225.0999999999999</v>
      </c>
      <c r="L844" s="62">
        <v>0</v>
      </c>
      <c r="M844" s="64">
        <f t="shared" si="442"/>
        <v>0</v>
      </c>
      <c r="N844" s="62">
        <v>0</v>
      </c>
      <c r="O844" s="64">
        <f t="shared" si="443"/>
        <v>0</v>
      </c>
      <c r="P844" s="280"/>
      <c r="Q844" s="280"/>
    </row>
    <row r="845" spans="1:17" ht="20.25" customHeight="1" x14ac:dyDescent="0.25">
      <c r="A845" s="223"/>
      <c r="B845" s="284"/>
      <c r="C845" s="229"/>
      <c r="D845" s="232"/>
      <c r="E845" s="235"/>
      <c r="F845" s="292"/>
      <c r="G845" s="160" t="s">
        <v>22</v>
      </c>
      <c r="H845" s="78">
        <f t="shared" ref="H845:K846" si="444">H849</f>
        <v>0</v>
      </c>
      <c r="I845" s="63">
        <f t="shared" si="444"/>
        <v>0</v>
      </c>
      <c r="J845" s="71">
        <f t="shared" si="444"/>
        <v>0</v>
      </c>
      <c r="K845" s="71">
        <f t="shared" si="444"/>
        <v>0</v>
      </c>
      <c r="L845" s="62">
        <v>0</v>
      </c>
      <c r="M845" s="64">
        <f t="shared" si="442"/>
        <v>0</v>
      </c>
      <c r="N845" s="62">
        <v>0</v>
      </c>
      <c r="O845" s="64">
        <f t="shared" si="443"/>
        <v>0</v>
      </c>
      <c r="P845" s="280"/>
      <c r="Q845" s="280"/>
    </row>
    <row r="846" spans="1:17" ht="20.25" customHeight="1" x14ac:dyDescent="0.25">
      <c r="A846" s="282"/>
      <c r="B846" s="285"/>
      <c r="C846" s="286"/>
      <c r="D846" s="288"/>
      <c r="E846" s="290"/>
      <c r="F846" s="293"/>
      <c r="G846" s="160" t="s">
        <v>23</v>
      </c>
      <c r="H846" s="78">
        <f t="shared" si="444"/>
        <v>0</v>
      </c>
      <c r="I846" s="63">
        <f t="shared" si="444"/>
        <v>0</v>
      </c>
      <c r="J846" s="71">
        <f t="shared" si="444"/>
        <v>0</v>
      </c>
      <c r="K846" s="71">
        <f t="shared" si="444"/>
        <v>0</v>
      </c>
      <c r="L846" s="62">
        <v>0</v>
      </c>
      <c r="M846" s="64">
        <f t="shared" si="442"/>
        <v>0</v>
      </c>
      <c r="N846" s="62">
        <v>0</v>
      </c>
      <c r="O846" s="64">
        <f t="shared" si="443"/>
        <v>0</v>
      </c>
      <c r="P846" s="281"/>
      <c r="Q846" s="281"/>
    </row>
    <row r="847" spans="1:17" ht="27.75" customHeight="1" x14ac:dyDescent="0.25">
      <c r="A847" s="222" t="s">
        <v>79</v>
      </c>
      <c r="B847" s="362" t="s">
        <v>177</v>
      </c>
      <c r="C847" s="228" t="s">
        <v>19</v>
      </c>
      <c r="D847" s="287" t="s">
        <v>19</v>
      </c>
      <c r="E847" s="289" t="s">
        <v>19</v>
      </c>
      <c r="F847" s="291" t="s">
        <v>19</v>
      </c>
      <c r="G847" s="30" t="s">
        <v>20</v>
      </c>
      <c r="H847" s="79">
        <f>H848+H849+H850</f>
        <v>1225.0999999999999</v>
      </c>
      <c r="I847" s="60">
        <f>I848+I849+I850</f>
        <v>1225.0999999999999</v>
      </c>
      <c r="J847" s="80">
        <f>J848+J849+J850</f>
        <v>1225.0999999999999</v>
      </c>
      <c r="K847" s="80">
        <f>K848+K849+K850</f>
        <v>1225.0999999999999</v>
      </c>
      <c r="L847" s="59">
        <v>0</v>
      </c>
      <c r="M847" s="61">
        <f t="shared" si="442"/>
        <v>0</v>
      </c>
      <c r="N847" s="59">
        <v>0</v>
      </c>
      <c r="O847" s="61">
        <f t="shared" si="443"/>
        <v>0</v>
      </c>
      <c r="P847" s="280"/>
      <c r="Q847" s="280"/>
    </row>
    <row r="848" spans="1:17" ht="19.5" customHeight="1" x14ac:dyDescent="0.25">
      <c r="A848" s="223"/>
      <c r="B848" s="284"/>
      <c r="C848" s="229"/>
      <c r="D848" s="232"/>
      <c r="E848" s="235"/>
      <c r="F848" s="292"/>
      <c r="G848" s="160" t="s">
        <v>21</v>
      </c>
      <c r="H848" s="217">
        <f>1225.1</f>
        <v>1225.0999999999999</v>
      </c>
      <c r="I848" s="172">
        <v>1225.0999999999999</v>
      </c>
      <c r="J848" s="173">
        <v>1225.0999999999999</v>
      </c>
      <c r="K848" s="173">
        <v>1225.0999999999999</v>
      </c>
      <c r="L848" s="62">
        <v>0</v>
      </c>
      <c r="M848" s="64">
        <f t="shared" si="442"/>
        <v>0</v>
      </c>
      <c r="N848" s="62">
        <v>0</v>
      </c>
      <c r="O848" s="64">
        <f t="shared" si="443"/>
        <v>0</v>
      </c>
      <c r="P848" s="280"/>
      <c r="Q848" s="280"/>
    </row>
    <row r="849" spans="1:17" ht="19.5" customHeight="1" x14ac:dyDescent="0.25">
      <c r="A849" s="223"/>
      <c r="B849" s="284"/>
      <c r="C849" s="229"/>
      <c r="D849" s="232"/>
      <c r="E849" s="235"/>
      <c r="F849" s="292"/>
      <c r="G849" s="160" t="s">
        <v>22</v>
      </c>
      <c r="H849" s="78">
        <v>0</v>
      </c>
      <c r="I849" s="63">
        <v>0</v>
      </c>
      <c r="J849" s="71">
        <v>0</v>
      </c>
      <c r="K849" s="71">
        <v>0</v>
      </c>
      <c r="L849" s="62">
        <v>0</v>
      </c>
      <c r="M849" s="64">
        <f t="shared" si="442"/>
        <v>0</v>
      </c>
      <c r="N849" s="62">
        <v>0</v>
      </c>
      <c r="O849" s="64">
        <f t="shared" si="443"/>
        <v>0</v>
      </c>
      <c r="P849" s="280"/>
      <c r="Q849" s="280"/>
    </row>
    <row r="850" spans="1:17" ht="19.5" customHeight="1" x14ac:dyDescent="0.25">
      <c r="A850" s="282"/>
      <c r="B850" s="285"/>
      <c r="C850" s="286"/>
      <c r="D850" s="288"/>
      <c r="E850" s="290"/>
      <c r="F850" s="293"/>
      <c r="G850" s="160" t="s">
        <v>23</v>
      </c>
      <c r="H850" s="78">
        <v>0</v>
      </c>
      <c r="I850" s="63">
        <v>0</v>
      </c>
      <c r="J850" s="71">
        <v>0</v>
      </c>
      <c r="K850" s="71">
        <v>0</v>
      </c>
      <c r="L850" s="62">
        <v>0</v>
      </c>
      <c r="M850" s="64">
        <f t="shared" si="442"/>
        <v>0</v>
      </c>
      <c r="N850" s="62">
        <v>0</v>
      </c>
      <c r="O850" s="64">
        <f t="shared" si="443"/>
        <v>0</v>
      </c>
      <c r="P850" s="281"/>
      <c r="Q850" s="281"/>
    </row>
    <row r="851" spans="1:17" ht="27" customHeight="1" x14ac:dyDescent="0.25">
      <c r="A851" s="261" t="s">
        <v>209</v>
      </c>
      <c r="B851" s="367" t="s">
        <v>212</v>
      </c>
      <c r="C851" s="267" t="s">
        <v>19</v>
      </c>
      <c r="D851" s="270" t="s">
        <v>19</v>
      </c>
      <c r="E851" s="273" t="s">
        <v>19</v>
      </c>
      <c r="F851" s="276" t="s">
        <v>19</v>
      </c>
      <c r="G851" s="30" t="s">
        <v>20</v>
      </c>
      <c r="H851" s="46">
        <f>H852+H853+H854</f>
        <v>1497.3</v>
      </c>
      <c r="I851" s="25">
        <f>I852+I853+I854</f>
        <v>1497.3</v>
      </c>
      <c r="J851" s="2">
        <f>J852+J853+J854</f>
        <v>1111.7</v>
      </c>
      <c r="K851" s="2">
        <f>K852+K853+K854</f>
        <v>1111.7</v>
      </c>
      <c r="L851" s="53">
        <f t="shared" ref="L851:L853" si="445">J851/H851*100</f>
        <v>74.246977893541711</v>
      </c>
      <c r="M851" s="20">
        <f t="shared" si="442"/>
        <v>-385.59999999999991</v>
      </c>
      <c r="N851" s="53">
        <f t="shared" ref="N851:N853" si="446">K851/H851*100</f>
        <v>74.246977893541711</v>
      </c>
      <c r="O851" s="20">
        <f t="shared" si="443"/>
        <v>-385.59999999999991</v>
      </c>
      <c r="P851" s="280"/>
      <c r="Q851" s="280"/>
    </row>
    <row r="852" spans="1:17" ht="19.5" customHeight="1" x14ac:dyDescent="0.25">
      <c r="A852" s="262"/>
      <c r="B852" s="368"/>
      <c r="C852" s="268"/>
      <c r="D852" s="271"/>
      <c r="E852" s="274"/>
      <c r="F852" s="277"/>
      <c r="G852" s="160" t="s">
        <v>21</v>
      </c>
      <c r="H852" s="47">
        <f t="shared" ref="H852:K854" si="447">H856</f>
        <v>297.3</v>
      </c>
      <c r="I852" s="26">
        <f>I856</f>
        <v>297.3</v>
      </c>
      <c r="J852" s="3">
        <f>J856</f>
        <v>215.6</v>
      </c>
      <c r="K852" s="3">
        <f>K856</f>
        <v>215.6</v>
      </c>
      <c r="L852" s="54">
        <f t="shared" si="445"/>
        <v>72.519340733266063</v>
      </c>
      <c r="M852" s="12">
        <f t="shared" si="442"/>
        <v>-81.700000000000017</v>
      </c>
      <c r="N852" s="54">
        <f t="shared" si="446"/>
        <v>72.519340733266063</v>
      </c>
      <c r="O852" s="12">
        <f t="shared" si="443"/>
        <v>-81.700000000000017</v>
      </c>
      <c r="P852" s="280"/>
      <c r="Q852" s="280"/>
    </row>
    <row r="853" spans="1:17" ht="19.5" customHeight="1" x14ac:dyDescent="0.25">
      <c r="A853" s="262"/>
      <c r="B853" s="368"/>
      <c r="C853" s="268"/>
      <c r="D853" s="271"/>
      <c r="E853" s="274"/>
      <c r="F853" s="277"/>
      <c r="G853" s="160" t="s">
        <v>22</v>
      </c>
      <c r="H853" s="47">
        <f t="shared" si="447"/>
        <v>1200</v>
      </c>
      <c r="I853" s="26">
        <f t="shared" si="447"/>
        <v>1200</v>
      </c>
      <c r="J853" s="3">
        <f t="shared" si="447"/>
        <v>896.1</v>
      </c>
      <c r="K853" s="3">
        <f t="shared" si="447"/>
        <v>896.1</v>
      </c>
      <c r="L853" s="54">
        <f t="shared" si="445"/>
        <v>74.674999999999997</v>
      </c>
      <c r="M853" s="12">
        <f t="shared" si="442"/>
        <v>-303.89999999999998</v>
      </c>
      <c r="N853" s="54">
        <f t="shared" si="446"/>
        <v>74.674999999999997</v>
      </c>
      <c r="O853" s="12">
        <f t="shared" si="443"/>
        <v>-303.89999999999998</v>
      </c>
      <c r="P853" s="280"/>
      <c r="Q853" s="280"/>
    </row>
    <row r="854" spans="1:17" ht="19.5" customHeight="1" x14ac:dyDescent="0.25">
      <c r="A854" s="263"/>
      <c r="B854" s="369"/>
      <c r="C854" s="269"/>
      <c r="D854" s="272"/>
      <c r="E854" s="275"/>
      <c r="F854" s="278"/>
      <c r="G854" s="160" t="s">
        <v>23</v>
      </c>
      <c r="H854" s="78">
        <f t="shared" si="447"/>
        <v>0</v>
      </c>
      <c r="I854" s="63">
        <f t="shared" si="447"/>
        <v>0</v>
      </c>
      <c r="J854" s="71">
        <f t="shared" si="447"/>
        <v>0</v>
      </c>
      <c r="K854" s="71">
        <f t="shared" si="447"/>
        <v>0</v>
      </c>
      <c r="L854" s="62">
        <v>0</v>
      </c>
      <c r="M854" s="64">
        <f t="shared" si="442"/>
        <v>0</v>
      </c>
      <c r="N854" s="62">
        <v>0</v>
      </c>
      <c r="O854" s="64">
        <f t="shared" si="443"/>
        <v>0</v>
      </c>
      <c r="P854" s="281"/>
      <c r="Q854" s="281"/>
    </row>
    <row r="855" spans="1:17" ht="30" customHeight="1" x14ac:dyDescent="0.25">
      <c r="A855" s="222" t="s">
        <v>210</v>
      </c>
      <c r="B855" s="362" t="s">
        <v>213</v>
      </c>
      <c r="C855" s="228" t="s">
        <v>19</v>
      </c>
      <c r="D855" s="287" t="s">
        <v>19</v>
      </c>
      <c r="E855" s="289" t="s">
        <v>19</v>
      </c>
      <c r="F855" s="291" t="s">
        <v>19</v>
      </c>
      <c r="G855" s="30" t="s">
        <v>20</v>
      </c>
      <c r="H855" s="46">
        <f>H856+H857+H858</f>
        <v>1497.3</v>
      </c>
      <c r="I855" s="25">
        <f>I856+I857+I858</f>
        <v>1497.3</v>
      </c>
      <c r="J855" s="2">
        <f>J856+J857+J858</f>
        <v>1111.7</v>
      </c>
      <c r="K855" s="2">
        <f>K856+K857+K858</f>
        <v>1111.7</v>
      </c>
      <c r="L855" s="53">
        <f t="shared" ref="L855:L857" si="448">J855/H855*100</f>
        <v>74.246977893541711</v>
      </c>
      <c r="M855" s="20">
        <f t="shared" si="442"/>
        <v>-385.59999999999991</v>
      </c>
      <c r="N855" s="53">
        <f t="shared" ref="N855:N857" si="449">K855/H855*100</f>
        <v>74.246977893541711</v>
      </c>
      <c r="O855" s="20">
        <f t="shared" si="443"/>
        <v>-385.59999999999991</v>
      </c>
      <c r="P855" s="280"/>
      <c r="Q855" s="280"/>
    </row>
    <row r="856" spans="1:17" ht="20.25" customHeight="1" x14ac:dyDescent="0.25">
      <c r="A856" s="223"/>
      <c r="B856" s="284"/>
      <c r="C856" s="229"/>
      <c r="D856" s="232"/>
      <c r="E856" s="235"/>
      <c r="F856" s="292"/>
      <c r="G856" s="160" t="s">
        <v>21</v>
      </c>
      <c r="H856" s="47">
        <f>H860</f>
        <v>297.3</v>
      </c>
      <c r="I856" s="26">
        <f>I860</f>
        <v>297.3</v>
      </c>
      <c r="J856" s="3">
        <f>J860</f>
        <v>215.6</v>
      </c>
      <c r="K856" s="3">
        <f>K860</f>
        <v>215.6</v>
      </c>
      <c r="L856" s="54">
        <f t="shared" si="448"/>
        <v>72.519340733266063</v>
      </c>
      <c r="M856" s="12">
        <f t="shared" si="442"/>
        <v>-81.700000000000017</v>
      </c>
      <c r="N856" s="54">
        <f t="shared" si="449"/>
        <v>72.519340733266063</v>
      </c>
      <c r="O856" s="12">
        <f t="shared" si="443"/>
        <v>-81.700000000000017</v>
      </c>
      <c r="P856" s="280"/>
      <c r="Q856" s="280"/>
    </row>
    <row r="857" spans="1:17" ht="20.25" customHeight="1" x14ac:dyDescent="0.25">
      <c r="A857" s="223"/>
      <c r="B857" s="284"/>
      <c r="C857" s="229"/>
      <c r="D857" s="232"/>
      <c r="E857" s="235"/>
      <c r="F857" s="292"/>
      <c r="G857" s="160" t="s">
        <v>22</v>
      </c>
      <c r="H857" s="47">
        <f t="shared" ref="H857:K858" si="450">H861</f>
        <v>1200</v>
      </c>
      <c r="I857" s="26">
        <f t="shared" si="450"/>
        <v>1200</v>
      </c>
      <c r="J857" s="3">
        <f t="shared" si="450"/>
        <v>896.1</v>
      </c>
      <c r="K857" s="3">
        <f t="shared" si="450"/>
        <v>896.1</v>
      </c>
      <c r="L857" s="54">
        <f t="shared" si="448"/>
        <v>74.674999999999997</v>
      </c>
      <c r="M857" s="12">
        <f t="shared" si="442"/>
        <v>-303.89999999999998</v>
      </c>
      <c r="N857" s="54">
        <f t="shared" si="449"/>
        <v>74.674999999999997</v>
      </c>
      <c r="O857" s="12">
        <f t="shared" si="443"/>
        <v>-303.89999999999998</v>
      </c>
      <c r="P857" s="280"/>
      <c r="Q857" s="280"/>
    </row>
    <row r="858" spans="1:17" ht="20.25" customHeight="1" x14ac:dyDescent="0.25">
      <c r="A858" s="282"/>
      <c r="B858" s="285"/>
      <c r="C858" s="286"/>
      <c r="D858" s="288"/>
      <c r="E858" s="290"/>
      <c r="F858" s="293"/>
      <c r="G858" s="160" t="s">
        <v>23</v>
      </c>
      <c r="H858" s="78">
        <f t="shared" si="450"/>
        <v>0</v>
      </c>
      <c r="I858" s="63">
        <f t="shared" si="450"/>
        <v>0</v>
      </c>
      <c r="J858" s="71">
        <f t="shared" si="450"/>
        <v>0</v>
      </c>
      <c r="K858" s="71">
        <f t="shared" si="450"/>
        <v>0</v>
      </c>
      <c r="L858" s="62">
        <v>0</v>
      </c>
      <c r="M858" s="64">
        <f t="shared" si="442"/>
        <v>0</v>
      </c>
      <c r="N858" s="62">
        <v>0</v>
      </c>
      <c r="O858" s="64">
        <f t="shared" si="443"/>
        <v>0</v>
      </c>
      <c r="P858" s="281"/>
      <c r="Q858" s="281"/>
    </row>
    <row r="859" spans="1:17" ht="25.5" customHeight="1" x14ac:dyDescent="0.25">
      <c r="A859" s="222" t="s">
        <v>211</v>
      </c>
      <c r="B859" s="362" t="s">
        <v>214</v>
      </c>
      <c r="C859" s="228" t="s">
        <v>19</v>
      </c>
      <c r="D859" s="231">
        <v>44256</v>
      </c>
      <c r="E859" s="234">
        <v>44531</v>
      </c>
      <c r="F859" s="364" t="s">
        <v>472</v>
      </c>
      <c r="G859" s="30" t="s">
        <v>20</v>
      </c>
      <c r="H859" s="46">
        <f>H860+H861+H862</f>
        <v>1497.3</v>
      </c>
      <c r="I859" s="25">
        <f>I860+I861+I862</f>
        <v>1497.3</v>
      </c>
      <c r="J859" s="2">
        <f>J860+J861+J862</f>
        <v>1111.7</v>
      </c>
      <c r="K859" s="2">
        <f>K860+K861+K862</f>
        <v>1111.7</v>
      </c>
      <c r="L859" s="53">
        <f t="shared" ref="L859:L861" si="451">J859/H859*100</f>
        <v>74.246977893541711</v>
      </c>
      <c r="M859" s="20">
        <f t="shared" si="442"/>
        <v>-385.59999999999991</v>
      </c>
      <c r="N859" s="53">
        <f t="shared" ref="N859:N861" si="452">K859/H859*100</f>
        <v>74.246977893541711</v>
      </c>
      <c r="O859" s="20">
        <f t="shared" si="443"/>
        <v>-385.59999999999991</v>
      </c>
      <c r="P859" s="240" t="s">
        <v>323</v>
      </c>
      <c r="Q859" s="279"/>
    </row>
    <row r="860" spans="1:17" ht="18.75" customHeight="1" x14ac:dyDescent="0.25">
      <c r="A860" s="223"/>
      <c r="B860" s="284"/>
      <c r="C860" s="229"/>
      <c r="D860" s="232"/>
      <c r="E860" s="235"/>
      <c r="F860" s="365"/>
      <c r="G860" s="193" t="s">
        <v>21</v>
      </c>
      <c r="H860" s="163">
        <v>297.3</v>
      </c>
      <c r="I860" s="164">
        <v>297.3</v>
      </c>
      <c r="J860" s="165">
        <v>215.6</v>
      </c>
      <c r="K860" s="165">
        <v>215.6</v>
      </c>
      <c r="L860" s="54">
        <f t="shared" si="451"/>
        <v>72.519340733266063</v>
      </c>
      <c r="M860" s="12">
        <f t="shared" si="442"/>
        <v>-81.700000000000017</v>
      </c>
      <c r="N860" s="54">
        <f t="shared" si="452"/>
        <v>72.519340733266063</v>
      </c>
      <c r="O860" s="12">
        <f t="shared" si="443"/>
        <v>-81.700000000000017</v>
      </c>
      <c r="P860" s="241"/>
      <c r="Q860" s="280"/>
    </row>
    <row r="861" spans="1:17" ht="18.75" customHeight="1" x14ac:dyDescent="0.25">
      <c r="A861" s="223"/>
      <c r="B861" s="284"/>
      <c r="C861" s="229"/>
      <c r="D861" s="232"/>
      <c r="E861" s="235"/>
      <c r="F861" s="365"/>
      <c r="G861" s="193" t="s">
        <v>22</v>
      </c>
      <c r="H861" s="163">
        <v>1200</v>
      </c>
      <c r="I861" s="164">
        <v>1200</v>
      </c>
      <c r="J861" s="165">
        <v>896.1</v>
      </c>
      <c r="K861" s="165">
        <v>896.1</v>
      </c>
      <c r="L861" s="54">
        <f t="shared" si="451"/>
        <v>74.674999999999997</v>
      </c>
      <c r="M861" s="12">
        <f t="shared" si="442"/>
        <v>-303.89999999999998</v>
      </c>
      <c r="N861" s="54">
        <f t="shared" si="452"/>
        <v>74.674999999999997</v>
      </c>
      <c r="O861" s="12">
        <f t="shared" si="443"/>
        <v>-303.89999999999998</v>
      </c>
      <c r="P861" s="241"/>
      <c r="Q861" s="280"/>
    </row>
    <row r="862" spans="1:17" ht="18.75" customHeight="1" thickBot="1" x14ac:dyDescent="0.3">
      <c r="A862" s="224"/>
      <c r="B862" s="363"/>
      <c r="C862" s="230"/>
      <c r="D862" s="233"/>
      <c r="E862" s="236"/>
      <c r="F862" s="366"/>
      <c r="G862" s="150" t="s">
        <v>23</v>
      </c>
      <c r="H862" s="127">
        <v>0</v>
      </c>
      <c r="I862" s="128">
        <v>0</v>
      </c>
      <c r="J862" s="129">
        <v>0</v>
      </c>
      <c r="K862" s="129">
        <v>0</v>
      </c>
      <c r="L862" s="117">
        <v>0</v>
      </c>
      <c r="M862" s="118">
        <f t="shared" si="442"/>
        <v>0</v>
      </c>
      <c r="N862" s="117">
        <v>0</v>
      </c>
      <c r="O862" s="118">
        <f t="shared" si="443"/>
        <v>0</v>
      </c>
      <c r="P862" s="242"/>
      <c r="Q862" s="317"/>
    </row>
    <row r="863" spans="1:17" ht="25.5" customHeight="1" x14ac:dyDescent="0.25">
      <c r="A863" s="243" t="s">
        <v>80</v>
      </c>
      <c r="B863" s="245" t="s">
        <v>81</v>
      </c>
      <c r="C863" s="247" t="s">
        <v>452</v>
      </c>
      <c r="D863" s="249" t="s">
        <v>19</v>
      </c>
      <c r="E863" s="252" t="s">
        <v>19</v>
      </c>
      <c r="F863" s="255" t="s">
        <v>19</v>
      </c>
      <c r="G863" s="29" t="s">
        <v>20</v>
      </c>
      <c r="H863" s="41">
        <f>H864+H865+H866</f>
        <v>668</v>
      </c>
      <c r="I863" s="24">
        <f>I864+I865+I866</f>
        <v>668</v>
      </c>
      <c r="J863" s="10">
        <f>J864+J865+J866</f>
        <v>668</v>
      </c>
      <c r="K863" s="10">
        <f>K864+K865+K866</f>
        <v>668</v>
      </c>
      <c r="L863" s="21">
        <f t="shared" si="428"/>
        <v>100</v>
      </c>
      <c r="M863" s="19">
        <f t="shared" si="442"/>
        <v>0</v>
      </c>
      <c r="N863" s="21">
        <f t="shared" si="429"/>
        <v>100</v>
      </c>
      <c r="O863" s="19">
        <f t="shared" si="443"/>
        <v>0</v>
      </c>
      <c r="P863" s="258"/>
      <c r="Q863" s="258"/>
    </row>
    <row r="864" spans="1:17" ht="19.5" customHeight="1" x14ac:dyDescent="0.25">
      <c r="A864" s="244"/>
      <c r="B864" s="246"/>
      <c r="C864" s="248"/>
      <c r="D864" s="250"/>
      <c r="E864" s="253"/>
      <c r="F864" s="256"/>
      <c r="G864" s="31" t="s">
        <v>21</v>
      </c>
      <c r="H864" s="42">
        <f t="shared" ref="H864:K866" si="453">H868</f>
        <v>668</v>
      </c>
      <c r="I864" s="27">
        <f t="shared" si="453"/>
        <v>668</v>
      </c>
      <c r="J864" s="11">
        <f t="shared" si="453"/>
        <v>668</v>
      </c>
      <c r="K864" s="11">
        <f t="shared" si="453"/>
        <v>668</v>
      </c>
      <c r="L864" s="56">
        <f t="shared" si="428"/>
        <v>100</v>
      </c>
      <c r="M864" s="22">
        <f t="shared" si="442"/>
        <v>0</v>
      </c>
      <c r="N864" s="56">
        <f t="shared" si="429"/>
        <v>100</v>
      </c>
      <c r="O864" s="22">
        <f t="shared" si="443"/>
        <v>0</v>
      </c>
      <c r="P864" s="259"/>
      <c r="Q864" s="259"/>
    </row>
    <row r="865" spans="1:17" ht="19.5" customHeight="1" x14ac:dyDescent="0.25">
      <c r="A865" s="244"/>
      <c r="B865" s="246"/>
      <c r="C865" s="248"/>
      <c r="D865" s="250"/>
      <c r="E865" s="253"/>
      <c r="F865" s="256"/>
      <c r="G865" s="31" t="s">
        <v>22</v>
      </c>
      <c r="H865" s="119">
        <f t="shared" si="453"/>
        <v>0</v>
      </c>
      <c r="I865" s="120">
        <f t="shared" si="453"/>
        <v>0</v>
      </c>
      <c r="J865" s="121">
        <f t="shared" si="453"/>
        <v>0</v>
      </c>
      <c r="K865" s="121">
        <f t="shared" si="453"/>
        <v>0</v>
      </c>
      <c r="L865" s="122">
        <v>0</v>
      </c>
      <c r="M865" s="123">
        <f t="shared" si="442"/>
        <v>0</v>
      </c>
      <c r="N865" s="122">
        <v>0</v>
      </c>
      <c r="O865" s="123">
        <f t="shared" si="443"/>
        <v>0</v>
      </c>
      <c r="P865" s="259"/>
      <c r="Q865" s="259"/>
    </row>
    <row r="866" spans="1:17" ht="19.5" customHeight="1" x14ac:dyDescent="0.25">
      <c r="A866" s="244"/>
      <c r="B866" s="246"/>
      <c r="C866" s="248"/>
      <c r="D866" s="251"/>
      <c r="E866" s="254"/>
      <c r="F866" s="257"/>
      <c r="G866" s="31" t="s">
        <v>23</v>
      </c>
      <c r="H866" s="119">
        <f t="shared" si="453"/>
        <v>0</v>
      </c>
      <c r="I866" s="120">
        <f t="shared" si="453"/>
        <v>0</v>
      </c>
      <c r="J866" s="121">
        <f t="shared" si="453"/>
        <v>0</v>
      </c>
      <c r="K866" s="121">
        <f t="shared" si="453"/>
        <v>0</v>
      </c>
      <c r="L866" s="122">
        <v>0</v>
      </c>
      <c r="M866" s="123">
        <f t="shared" si="442"/>
        <v>0</v>
      </c>
      <c r="N866" s="122">
        <v>0</v>
      </c>
      <c r="O866" s="123">
        <f t="shared" si="443"/>
        <v>0</v>
      </c>
      <c r="P866" s="260"/>
      <c r="Q866" s="260"/>
    </row>
    <row r="867" spans="1:17" ht="32.25" customHeight="1" x14ac:dyDescent="0.25">
      <c r="A867" s="261" t="s">
        <v>92</v>
      </c>
      <c r="B867" s="264" t="s">
        <v>178</v>
      </c>
      <c r="C867" s="267" t="s">
        <v>19</v>
      </c>
      <c r="D867" s="270" t="s">
        <v>19</v>
      </c>
      <c r="E867" s="273" t="s">
        <v>19</v>
      </c>
      <c r="F867" s="276" t="s">
        <v>19</v>
      </c>
      <c r="G867" s="30" t="s">
        <v>20</v>
      </c>
      <c r="H867" s="46">
        <f>H868+H869+H870</f>
        <v>668</v>
      </c>
      <c r="I867" s="25">
        <f>I868+I869+I870</f>
        <v>668</v>
      </c>
      <c r="J867" s="2">
        <f>J868+J869+J870</f>
        <v>668</v>
      </c>
      <c r="K867" s="2">
        <f>K868+K869+K870</f>
        <v>668</v>
      </c>
      <c r="L867" s="53">
        <f t="shared" si="428"/>
        <v>100</v>
      </c>
      <c r="M867" s="20">
        <f t="shared" si="442"/>
        <v>0</v>
      </c>
      <c r="N867" s="53">
        <f t="shared" si="429"/>
        <v>100</v>
      </c>
      <c r="O867" s="20">
        <f t="shared" si="443"/>
        <v>0</v>
      </c>
      <c r="P867" s="279"/>
      <c r="Q867" s="279"/>
    </row>
    <row r="868" spans="1:17" ht="19.5" customHeight="1" x14ac:dyDescent="0.25">
      <c r="A868" s="262"/>
      <c r="B868" s="265"/>
      <c r="C868" s="268"/>
      <c r="D868" s="271"/>
      <c r="E868" s="274"/>
      <c r="F868" s="277"/>
      <c r="G868" s="160" t="s">
        <v>21</v>
      </c>
      <c r="H868" s="47">
        <f>H872</f>
        <v>668</v>
      </c>
      <c r="I868" s="26">
        <f t="shared" ref="I868:K868" si="454">I872</f>
        <v>668</v>
      </c>
      <c r="J868" s="3">
        <f t="shared" si="454"/>
        <v>668</v>
      </c>
      <c r="K868" s="3">
        <f t="shared" si="454"/>
        <v>668</v>
      </c>
      <c r="L868" s="54">
        <f t="shared" si="428"/>
        <v>100</v>
      </c>
      <c r="M868" s="12">
        <f t="shared" si="442"/>
        <v>0</v>
      </c>
      <c r="N868" s="54">
        <f t="shared" si="429"/>
        <v>100</v>
      </c>
      <c r="O868" s="12">
        <f t="shared" si="443"/>
        <v>0</v>
      </c>
      <c r="P868" s="280"/>
      <c r="Q868" s="280"/>
    </row>
    <row r="869" spans="1:17" ht="19.5" customHeight="1" x14ac:dyDescent="0.25">
      <c r="A869" s="262"/>
      <c r="B869" s="265"/>
      <c r="C869" s="268"/>
      <c r="D869" s="271"/>
      <c r="E869" s="274"/>
      <c r="F869" s="277"/>
      <c r="G869" s="160" t="s">
        <v>22</v>
      </c>
      <c r="H869" s="78">
        <f t="shared" ref="H869:K870" si="455">H873</f>
        <v>0</v>
      </c>
      <c r="I869" s="63">
        <f t="shared" si="455"/>
        <v>0</v>
      </c>
      <c r="J869" s="71">
        <f t="shared" si="455"/>
        <v>0</v>
      </c>
      <c r="K869" s="71">
        <f t="shared" si="455"/>
        <v>0</v>
      </c>
      <c r="L869" s="62">
        <v>0</v>
      </c>
      <c r="M869" s="64">
        <f t="shared" si="442"/>
        <v>0</v>
      </c>
      <c r="N869" s="62">
        <v>0</v>
      </c>
      <c r="O869" s="64">
        <f t="shared" si="443"/>
        <v>0</v>
      </c>
      <c r="P869" s="280"/>
      <c r="Q869" s="280"/>
    </row>
    <row r="870" spans="1:17" ht="19.5" customHeight="1" x14ac:dyDescent="0.25">
      <c r="A870" s="263"/>
      <c r="B870" s="266"/>
      <c r="C870" s="269"/>
      <c r="D870" s="272"/>
      <c r="E870" s="275"/>
      <c r="F870" s="278"/>
      <c r="G870" s="160" t="s">
        <v>23</v>
      </c>
      <c r="H870" s="78">
        <f t="shared" si="455"/>
        <v>0</v>
      </c>
      <c r="I870" s="63">
        <f t="shared" si="455"/>
        <v>0</v>
      </c>
      <c r="J870" s="71">
        <f t="shared" si="455"/>
        <v>0</v>
      </c>
      <c r="K870" s="71">
        <f t="shared" si="455"/>
        <v>0</v>
      </c>
      <c r="L870" s="62">
        <v>0</v>
      </c>
      <c r="M870" s="64">
        <f t="shared" si="442"/>
        <v>0</v>
      </c>
      <c r="N870" s="62">
        <v>0</v>
      </c>
      <c r="O870" s="64">
        <f t="shared" si="443"/>
        <v>0</v>
      </c>
      <c r="P870" s="281"/>
      <c r="Q870" s="281"/>
    </row>
    <row r="871" spans="1:17" ht="25.5" customHeight="1" x14ac:dyDescent="0.25">
      <c r="A871" s="222" t="s">
        <v>93</v>
      </c>
      <c r="B871" s="283" t="s">
        <v>215</v>
      </c>
      <c r="C871" s="228" t="s">
        <v>19</v>
      </c>
      <c r="D871" s="287" t="s">
        <v>19</v>
      </c>
      <c r="E871" s="289" t="s">
        <v>19</v>
      </c>
      <c r="F871" s="291" t="s">
        <v>19</v>
      </c>
      <c r="G871" s="30" t="s">
        <v>20</v>
      </c>
      <c r="H871" s="46">
        <f>H872+H873+H874</f>
        <v>668</v>
      </c>
      <c r="I871" s="25">
        <f>I872+I873+I874</f>
        <v>668</v>
      </c>
      <c r="J871" s="2">
        <f>J872+J873+J874</f>
        <v>668</v>
      </c>
      <c r="K871" s="2">
        <f>K872+K873+K874</f>
        <v>668</v>
      </c>
      <c r="L871" s="53">
        <f t="shared" si="428"/>
        <v>100</v>
      </c>
      <c r="M871" s="20">
        <f t="shared" si="442"/>
        <v>0</v>
      </c>
      <c r="N871" s="53">
        <f t="shared" si="429"/>
        <v>100</v>
      </c>
      <c r="O871" s="20">
        <f t="shared" si="443"/>
        <v>0</v>
      </c>
      <c r="P871" s="280"/>
      <c r="Q871" s="280"/>
    </row>
    <row r="872" spans="1:17" ht="18" customHeight="1" x14ac:dyDescent="0.25">
      <c r="A872" s="223"/>
      <c r="B872" s="284"/>
      <c r="C872" s="229"/>
      <c r="D872" s="232"/>
      <c r="E872" s="235"/>
      <c r="F872" s="292"/>
      <c r="G872" s="160" t="s">
        <v>21</v>
      </c>
      <c r="H872" s="47">
        <f t="shared" ref="H872:K874" si="456">H876</f>
        <v>668</v>
      </c>
      <c r="I872" s="26">
        <f t="shared" si="456"/>
        <v>668</v>
      </c>
      <c r="J872" s="3">
        <f t="shared" si="456"/>
        <v>668</v>
      </c>
      <c r="K872" s="3">
        <f t="shared" si="456"/>
        <v>668</v>
      </c>
      <c r="L872" s="54">
        <f t="shared" si="428"/>
        <v>100</v>
      </c>
      <c r="M872" s="12">
        <f t="shared" si="442"/>
        <v>0</v>
      </c>
      <c r="N872" s="54">
        <f t="shared" si="429"/>
        <v>100</v>
      </c>
      <c r="O872" s="12">
        <f t="shared" si="443"/>
        <v>0</v>
      </c>
      <c r="P872" s="280"/>
      <c r="Q872" s="280"/>
    </row>
    <row r="873" spans="1:17" ht="18" customHeight="1" x14ac:dyDescent="0.25">
      <c r="A873" s="223"/>
      <c r="B873" s="284"/>
      <c r="C873" s="229"/>
      <c r="D873" s="232"/>
      <c r="E873" s="235"/>
      <c r="F873" s="292"/>
      <c r="G873" s="160" t="s">
        <v>22</v>
      </c>
      <c r="H873" s="78">
        <f t="shared" si="456"/>
        <v>0</v>
      </c>
      <c r="I873" s="63">
        <f t="shared" si="456"/>
        <v>0</v>
      </c>
      <c r="J873" s="71">
        <f t="shared" si="456"/>
        <v>0</v>
      </c>
      <c r="K873" s="71">
        <f t="shared" si="456"/>
        <v>0</v>
      </c>
      <c r="L873" s="62">
        <v>0</v>
      </c>
      <c r="M873" s="64">
        <f t="shared" si="442"/>
        <v>0</v>
      </c>
      <c r="N873" s="62">
        <v>0</v>
      </c>
      <c r="O873" s="64">
        <f t="shared" si="443"/>
        <v>0</v>
      </c>
      <c r="P873" s="280"/>
      <c r="Q873" s="280"/>
    </row>
    <row r="874" spans="1:17" ht="18" customHeight="1" x14ac:dyDescent="0.25">
      <c r="A874" s="282"/>
      <c r="B874" s="285"/>
      <c r="C874" s="286"/>
      <c r="D874" s="288"/>
      <c r="E874" s="290"/>
      <c r="F874" s="293"/>
      <c r="G874" s="160" t="s">
        <v>23</v>
      </c>
      <c r="H874" s="78">
        <f t="shared" si="456"/>
        <v>0</v>
      </c>
      <c r="I874" s="63">
        <f t="shared" si="456"/>
        <v>0</v>
      </c>
      <c r="J874" s="71">
        <f t="shared" si="456"/>
        <v>0</v>
      </c>
      <c r="K874" s="71">
        <f t="shared" si="456"/>
        <v>0</v>
      </c>
      <c r="L874" s="62">
        <v>0</v>
      </c>
      <c r="M874" s="64">
        <f t="shared" si="442"/>
        <v>0</v>
      </c>
      <c r="N874" s="62">
        <v>0</v>
      </c>
      <c r="O874" s="64">
        <f t="shared" si="443"/>
        <v>0</v>
      </c>
      <c r="P874" s="281"/>
      <c r="Q874" s="281"/>
    </row>
    <row r="875" spans="1:17" ht="21" customHeight="1" x14ac:dyDescent="0.25">
      <c r="A875" s="222" t="s">
        <v>94</v>
      </c>
      <c r="B875" s="225" t="s">
        <v>217</v>
      </c>
      <c r="C875" s="228" t="s">
        <v>19</v>
      </c>
      <c r="D875" s="231">
        <v>44197</v>
      </c>
      <c r="E875" s="234">
        <v>44409</v>
      </c>
      <c r="F875" s="359" t="s">
        <v>19</v>
      </c>
      <c r="G875" s="30" t="s">
        <v>20</v>
      </c>
      <c r="H875" s="46">
        <f>H876+H877+H878</f>
        <v>668</v>
      </c>
      <c r="I875" s="25">
        <f>I876+I877+I878</f>
        <v>668</v>
      </c>
      <c r="J875" s="2">
        <f>J876+J877+J878</f>
        <v>668</v>
      </c>
      <c r="K875" s="2">
        <f>K876+K877+K878</f>
        <v>668</v>
      </c>
      <c r="L875" s="53">
        <f t="shared" si="428"/>
        <v>100</v>
      </c>
      <c r="M875" s="20">
        <f t="shared" si="442"/>
        <v>0</v>
      </c>
      <c r="N875" s="53">
        <f t="shared" si="429"/>
        <v>100</v>
      </c>
      <c r="O875" s="20">
        <f t="shared" si="443"/>
        <v>0</v>
      </c>
      <c r="P875" s="240"/>
      <c r="Q875" s="240"/>
    </row>
    <row r="876" spans="1:17" ht="17.25" customHeight="1" x14ac:dyDescent="0.25">
      <c r="A876" s="223"/>
      <c r="B876" s="226"/>
      <c r="C876" s="229"/>
      <c r="D876" s="232"/>
      <c r="E876" s="235"/>
      <c r="F876" s="360"/>
      <c r="G876" s="160" t="s">
        <v>21</v>
      </c>
      <c r="H876" s="44">
        <f>H880+H884+H888+H892+H896+H900</f>
        <v>668</v>
      </c>
      <c r="I876" s="82">
        <f t="shared" ref="I876:K876" si="457">I880+I884+I888+I892+I896+I900</f>
        <v>668</v>
      </c>
      <c r="J876" s="1">
        <f t="shared" si="457"/>
        <v>668</v>
      </c>
      <c r="K876" s="83">
        <f t="shared" si="457"/>
        <v>668</v>
      </c>
      <c r="L876" s="54">
        <f t="shared" si="428"/>
        <v>100</v>
      </c>
      <c r="M876" s="12">
        <f t="shared" si="442"/>
        <v>0</v>
      </c>
      <c r="N876" s="54">
        <f t="shared" si="429"/>
        <v>100</v>
      </c>
      <c r="O876" s="12">
        <f t="shared" si="443"/>
        <v>0</v>
      </c>
      <c r="P876" s="241"/>
      <c r="Q876" s="241"/>
    </row>
    <row r="877" spans="1:17" ht="17.25" customHeight="1" x14ac:dyDescent="0.25">
      <c r="A877" s="223"/>
      <c r="B877" s="226"/>
      <c r="C877" s="229"/>
      <c r="D877" s="232"/>
      <c r="E877" s="235"/>
      <c r="F877" s="360"/>
      <c r="G877" s="160" t="s">
        <v>22</v>
      </c>
      <c r="H877" s="76">
        <f t="shared" ref="H877:K878" si="458">H881+H885+H889+H893+H897+H901</f>
        <v>0</v>
      </c>
      <c r="I877" s="140">
        <f t="shared" si="458"/>
        <v>0</v>
      </c>
      <c r="J877" s="77">
        <f t="shared" si="458"/>
        <v>0</v>
      </c>
      <c r="K877" s="141">
        <f t="shared" si="458"/>
        <v>0</v>
      </c>
      <c r="L877" s="62">
        <v>0</v>
      </c>
      <c r="M877" s="64">
        <f t="shared" si="442"/>
        <v>0</v>
      </c>
      <c r="N877" s="62">
        <v>0</v>
      </c>
      <c r="O877" s="64">
        <f t="shared" si="443"/>
        <v>0</v>
      </c>
      <c r="P877" s="241"/>
      <c r="Q877" s="241"/>
    </row>
    <row r="878" spans="1:17" ht="17.25" customHeight="1" x14ac:dyDescent="0.25">
      <c r="A878" s="282"/>
      <c r="B878" s="358"/>
      <c r="C878" s="286"/>
      <c r="D878" s="288"/>
      <c r="E878" s="290"/>
      <c r="F878" s="361"/>
      <c r="G878" s="160" t="s">
        <v>23</v>
      </c>
      <c r="H878" s="76">
        <f t="shared" si="458"/>
        <v>0</v>
      </c>
      <c r="I878" s="140">
        <f t="shared" si="458"/>
        <v>0</v>
      </c>
      <c r="J878" s="77">
        <f t="shared" si="458"/>
        <v>0</v>
      </c>
      <c r="K878" s="141">
        <f t="shared" si="458"/>
        <v>0</v>
      </c>
      <c r="L878" s="62">
        <v>0</v>
      </c>
      <c r="M878" s="64">
        <f t="shared" si="442"/>
        <v>0</v>
      </c>
      <c r="N878" s="62">
        <v>0</v>
      </c>
      <c r="O878" s="64">
        <f t="shared" si="443"/>
        <v>0</v>
      </c>
      <c r="P878" s="335"/>
      <c r="Q878" s="335"/>
    </row>
    <row r="879" spans="1:17" ht="23.25" hidden="1" customHeight="1" x14ac:dyDescent="0.25">
      <c r="A879" s="222"/>
      <c r="B879" s="342" t="s">
        <v>216</v>
      </c>
      <c r="C879" s="228" t="s">
        <v>19</v>
      </c>
      <c r="D879" s="231" t="s">
        <v>189</v>
      </c>
      <c r="E879" s="234" t="s">
        <v>189</v>
      </c>
      <c r="F879" s="355" t="s">
        <v>19</v>
      </c>
      <c r="G879" s="30" t="s">
        <v>20</v>
      </c>
      <c r="H879" s="74">
        <f>H880+H881+H882</f>
        <v>0</v>
      </c>
      <c r="I879" s="66">
        <f>I880+I881+I882</f>
        <v>0</v>
      </c>
      <c r="J879" s="75">
        <f>J880+J881+J882</f>
        <v>0</v>
      </c>
      <c r="K879" s="75">
        <f>K880+K881+K882</f>
        <v>0</v>
      </c>
      <c r="L879" s="65">
        <v>0</v>
      </c>
      <c r="M879" s="67">
        <f t="shared" si="442"/>
        <v>0</v>
      </c>
      <c r="N879" s="65">
        <v>0</v>
      </c>
      <c r="O879" s="67">
        <f t="shared" si="443"/>
        <v>0</v>
      </c>
      <c r="P879" s="240"/>
      <c r="Q879" s="240"/>
    </row>
    <row r="880" spans="1:17" hidden="1" x14ac:dyDescent="0.25">
      <c r="A880" s="223"/>
      <c r="B880" s="343"/>
      <c r="C880" s="229"/>
      <c r="D880" s="232"/>
      <c r="E880" s="235"/>
      <c r="F880" s="356"/>
      <c r="G880" s="160" t="s">
        <v>21</v>
      </c>
      <c r="H880" s="76">
        <v>0</v>
      </c>
      <c r="I880" s="69">
        <v>0</v>
      </c>
      <c r="J880" s="77">
        <v>0</v>
      </c>
      <c r="K880" s="77">
        <v>0</v>
      </c>
      <c r="L880" s="68">
        <v>0</v>
      </c>
      <c r="M880" s="70">
        <f t="shared" si="442"/>
        <v>0</v>
      </c>
      <c r="N880" s="68">
        <v>0</v>
      </c>
      <c r="O880" s="70">
        <f t="shared" si="443"/>
        <v>0</v>
      </c>
      <c r="P880" s="241"/>
      <c r="Q880" s="241"/>
    </row>
    <row r="881" spans="1:17" hidden="1" x14ac:dyDescent="0.25">
      <c r="A881" s="223"/>
      <c r="B881" s="343"/>
      <c r="C881" s="229"/>
      <c r="D881" s="232"/>
      <c r="E881" s="235"/>
      <c r="F881" s="356"/>
      <c r="G881" s="160" t="s">
        <v>22</v>
      </c>
      <c r="H881" s="78">
        <v>0</v>
      </c>
      <c r="I881" s="63">
        <v>0</v>
      </c>
      <c r="J881" s="71">
        <v>0</v>
      </c>
      <c r="K881" s="71">
        <v>0</v>
      </c>
      <c r="L881" s="62">
        <v>0</v>
      </c>
      <c r="M881" s="64">
        <f t="shared" si="442"/>
        <v>0</v>
      </c>
      <c r="N881" s="62">
        <v>0</v>
      </c>
      <c r="O881" s="64">
        <f t="shared" si="443"/>
        <v>0</v>
      </c>
      <c r="P881" s="241"/>
      <c r="Q881" s="241"/>
    </row>
    <row r="882" spans="1:17" hidden="1" x14ac:dyDescent="0.25">
      <c r="A882" s="282"/>
      <c r="B882" s="344"/>
      <c r="C882" s="286"/>
      <c r="D882" s="288"/>
      <c r="E882" s="290"/>
      <c r="F882" s="357"/>
      <c r="G882" s="160" t="s">
        <v>23</v>
      </c>
      <c r="H882" s="78">
        <v>0</v>
      </c>
      <c r="I882" s="63">
        <v>0</v>
      </c>
      <c r="J882" s="71">
        <v>0</v>
      </c>
      <c r="K882" s="71">
        <v>0</v>
      </c>
      <c r="L882" s="62">
        <v>0</v>
      </c>
      <c r="M882" s="64">
        <f t="shared" si="442"/>
        <v>0</v>
      </c>
      <c r="N882" s="62">
        <v>0</v>
      </c>
      <c r="O882" s="64">
        <f t="shared" si="443"/>
        <v>0</v>
      </c>
      <c r="P882" s="335"/>
      <c r="Q882" s="335"/>
    </row>
    <row r="883" spans="1:17" ht="20.25" hidden="1" customHeight="1" x14ac:dyDescent="0.25">
      <c r="A883" s="222"/>
      <c r="B883" s="342" t="s">
        <v>230</v>
      </c>
      <c r="C883" s="228" t="s">
        <v>19</v>
      </c>
      <c r="D883" s="231" t="s">
        <v>242</v>
      </c>
      <c r="E883" s="234" t="s">
        <v>242</v>
      </c>
      <c r="F883" s="355" t="s">
        <v>19</v>
      </c>
      <c r="G883" s="30" t="s">
        <v>20</v>
      </c>
      <c r="H883" s="74">
        <f>H884+H885+H886</f>
        <v>0</v>
      </c>
      <c r="I883" s="66">
        <f>I884+I885+I886</f>
        <v>0</v>
      </c>
      <c r="J883" s="75">
        <f>J884+J885+J886</f>
        <v>0</v>
      </c>
      <c r="K883" s="75">
        <f>K884+K885+K886</f>
        <v>0</v>
      </c>
      <c r="L883" s="65">
        <v>0</v>
      </c>
      <c r="M883" s="67">
        <f t="shared" si="442"/>
        <v>0</v>
      </c>
      <c r="N883" s="65">
        <v>0</v>
      </c>
      <c r="O883" s="67">
        <f t="shared" si="443"/>
        <v>0</v>
      </c>
      <c r="P883" s="240"/>
      <c r="Q883" s="240"/>
    </row>
    <row r="884" spans="1:17" ht="15.75" hidden="1" customHeight="1" x14ac:dyDescent="0.25">
      <c r="A884" s="223"/>
      <c r="B884" s="343"/>
      <c r="C884" s="229"/>
      <c r="D884" s="232"/>
      <c r="E884" s="235"/>
      <c r="F884" s="356"/>
      <c r="G884" s="160" t="s">
        <v>21</v>
      </c>
      <c r="H884" s="76">
        <v>0</v>
      </c>
      <c r="I884" s="69">
        <v>0</v>
      </c>
      <c r="J884" s="77">
        <v>0</v>
      </c>
      <c r="K884" s="77">
        <v>0</v>
      </c>
      <c r="L884" s="68">
        <v>0</v>
      </c>
      <c r="M884" s="70">
        <f t="shared" si="442"/>
        <v>0</v>
      </c>
      <c r="N884" s="68">
        <v>0</v>
      </c>
      <c r="O884" s="70">
        <f t="shared" si="443"/>
        <v>0</v>
      </c>
      <c r="P884" s="241"/>
      <c r="Q884" s="241"/>
    </row>
    <row r="885" spans="1:17" ht="15.75" hidden="1" customHeight="1" x14ac:dyDescent="0.25">
      <c r="A885" s="223"/>
      <c r="B885" s="343"/>
      <c r="C885" s="229"/>
      <c r="D885" s="232"/>
      <c r="E885" s="235"/>
      <c r="F885" s="356"/>
      <c r="G885" s="160" t="s">
        <v>22</v>
      </c>
      <c r="H885" s="78">
        <v>0</v>
      </c>
      <c r="I885" s="63">
        <v>0</v>
      </c>
      <c r="J885" s="71">
        <v>0</v>
      </c>
      <c r="K885" s="71">
        <v>0</v>
      </c>
      <c r="L885" s="62">
        <v>0</v>
      </c>
      <c r="M885" s="64">
        <f t="shared" si="442"/>
        <v>0</v>
      </c>
      <c r="N885" s="62">
        <v>0</v>
      </c>
      <c r="O885" s="64">
        <f t="shared" si="443"/>
        <v>0</v>
      </c>
      <c r="P885" s="241"/>
      <c r="Q885" s="241"/>
    </row>
    <row r="886" spans="1:17" ht="15.75" hidden="1" customHeight="1" x14ac:dyDescent="0.25">
      <c r="A886" s="282"/>
      <c r="B886" s="344"/>
      <c r="C886" s="286"/>
      <c r="D886" s="288"/>
      <c r="E886" s="290"/>
      <c r="F886" s="357"/>
      <c r="G886" s="160" t="s">
        <v>23</v>
      </c>
      <c r="H886" s="78">
        <v>0</v>
      </c>
      <c r="I886" s="63">
        <v>0</v>
      </c>
      <c r="J886" s="71">
        <v>0</v>
      </c>
      <c r="K886" s="71">
        <v>0</v>
      </c>
      <c r="L886" s="62">
        <v>0</v>
      </c>
      <c r="M886" s="64">
        <f t="shared" si="442"/>
        <v>0</v>
      </c>
      <c r="N886" s="62">
        <v>0</v>
      </c>
      <c r="O886" s="64">
        <f t="shared" si="443"/>
        <v>0</v>
      </c>
      <c r="P886" s="335"/>
      <c r="Q886" s="335"/>
    </row>
    <row r="887" spans="1:17" hidden="1" x14ac:dyDescent="0.25">
      <c r="A887" s="222"/>
      <c r="B887" s="342" t="s">
        <v>231</v>
      </c>
      <c r="C887" s="228" t="s">
        <v>19</v>
      </c>
      <c r="D887" s="231" t="s">
        <v>242</v>
      </c>
      <c r="E887" s="234" t="s">
        <v>242</v>
      </c>
      <c r="F887" s="355" t="s">
        <v>19</v>
      </c>
      <c r="G887" s="30" t="s">
        <v>20</v>
      </c>
      <c r="H887" s="74">
        <f>H888+H889+H890</f>
        <v>0</v>
      </c>
      <c r="I887" s="66">
        <f>I888+I889+I890</f>
        <v>0</v>
      </c>
      <c r="J887" s="75">
        <f>J888+J889+J890</f>
        <v>0</v>
      </c>
      <c r="K887" s="75">
        <f>K888+K889+K890</f>
        <v>0</v>
      </c>
      <c r="L887" s="65">
        <v>0</v>
      </c>
      <c r="M887" s="67">
        <f t="shared" si="442"/>
        <v>0</v>
      </c>
      <c r="N887" s="65">
        <v>0</v>
      </c>
      <c r="O887" s="67">
        <f t="shared" si="443"/>
        <v>0</v>
      </c>
      <c r="P887" s="240"/>
      <c r="Q887" s="240"/>
    </row>
    <row r="888" spans="1:17" hidden="1" x14ac:dyDescent="0.25">
      <c r="A888" s="223"/>
      <c r="B888" s="343"/>
      <c r="C888" s="229"/>
      <c r="D888" s="232"/>
      <c r="E888" s="235"/>
      <c r="F888" s="356"/>
      <c r="G888" s="160" t="s">
        <v>21</v>
      </c>
      <c r="H888" s="76">
        <v>0</v>
      </c>
      <c r="I888" s="69">
        <v>0</v>
      </c>
      <c r="J888" s="77">
        <v>0</v>
      </c>
      <c r="K888" s="77">
        <v>0</v>
      </c>
      <c r="L888" s="68">
        <v>0</v>
      </c>
      <c r="M888" s="70">
        <f t="shared" si="442"/>
        <v>0</v>
      </c>
      <c r="N888" s="68">
        <v>0</v>
      </c>
      <c r="O888" s="70">
        <f t="shared" si="443"/>
        <v>0</v>
      </c>
      <c r="P888" s="241"/>
      <c r="Q888" s="241"/>
    </row>
    <row r="889" spans="1:17" hidden="1" x14ac:dyDescent="0.25">
      <c r="A889" s="223"/>
      <c r="B889" s="343"/>
      <c r="C889" s="229"/>
      <c r="D889" s="232"/>
      <c r="E889" s="235"/>
      <c r="F889" s="356"/>
      <c r="G889" s="160" t="s">
        <v>22</v>
      </c>
      <c r="H889" s="78">
        <v>0</v>
      </c>
      <c r="I889" s="63">
        <v>0</v>
      </c>
      <c r="J889" s="71">
        <v>0</v>
      </c>
      <c r="K889" s="71">
        <v>0</v>
      </c>
      <c r="L889" s="62">
        <v>0</v>
      </c>
      <c r="M889" s="64">
        <f t="shared" si="442"/>
        <v>0</v>
      </c>
      <c r="N889" s="62">
        <v>0</v>
      </c>
      <c r="O889" s="64">
        <f t="shared" si="443"/>
        <v>0</v>
      </c>
      <c r="P889" s="241"/>
      <c r="Q889" s="241"/>
    </row>
    <row r="890" spans="1:17" hidden="1" x14ac:dyDescent="0.25">
      <c r="A890" s="282"/>
      <c r="B890" s="344"/>
      <c r="C890" s="286"/>
      <c r="D890" s="288"/>
      <c r="E890" s="290"/>
      <c r="F890" s="357"/>
      <c r="G890" s="160" t="s">
        <v>23</v>
      </c>
      <c r="H890" s="78">
        <v>0</v>
      </c>
      <c r="I890" s="63">
        <v>0</v>
      </c>
      <c r="J890" s="71">
        <v>0</v>
      </c>
      <c r="K890" s="71">
        <v>0</v>
      </c>
      <c r="L890" s="62">
        <v>0</v>
      </c>
      <c r="M890" s="64">
        <f t="shared" si="442"/>
        <v>0</v>
      </c>
      <c r="N890" s="62">
        <v>0</v>
      </c>
      <c r="O890" s="64">
        <f t="shared" si="443"/>
        <v>0</v>
      </c>
      <c r="P890" s="335"/>
      <c r="Q890" s="335"/>
    </row>
    <row r="891" spans="1:17" hidden="1" x14ac:dyDescent="0.25">
      <c r="A891" s="222"/>
      <c r="B891" s="342" t="s">
        <v>218</v>
      </c>
      <c r="C891" s="228" t="s">
        <v>19</v>
      </c>
      <c r="D891" s="231" t="s">
        <v>263</v>
      </c>
      <c r="E891" s="234" t="s">
        <v>263</v>
      </c>
      <c r="F891" s="345" t="s">
        <v>315</v>
      </c>
      <c r="G891" s="30" t="s">
        <v>20</v>
      </c>
      <c r="H891" s="74">
        <f>H892+H893+H894</f>
        <v>0</v>
      </c>
      <c r="I891" s="66">
        <f>I892+I893+I894</f>
        <v>0</v>
      </c>
      <c r="J891" s="75">
        <f>J892+J893+J894</f>
        <v>0</v>
      </c>
      <c r="K891" s="75">
        <f>K892+K893+K894</f>
        <v>0</v>
      </c>
      <c r="L891" s="65">
        <v>0</v>
      </c>
      <c r="M891" s="67">
        <f t="shared" si="442"/>
        <v>0</v>
      </c>
      <c r="N891" s="65">
        <v>0</v>
      </c>
      <c r="O891" s="67">
        <f t="shared" si="443"/>
        <v>0</v>
      </c>
      <c r="P891" s="240"/>
      <c r="Q891" s="240"/>
    </row>
    <row r="892" spans="1:17" hidden="1" x14ac:dyDescent="0.25">
      <c r="A892" s="223"/>
      <c r="B892" s="343"/>
      <c r="C892" s="229"/>
      <c r="D892" s="232"/>
      <c r="E892" s="235"/>
      <c r="F892" s="346"/>
      <c r="G892" s="160" t="s">
        <v>21</v>
      </c>
      <c r="H892" s="76">
        <v>0</v>
      </c>
      <c r="I892" s="69">
        <v>0</v>
      </c>
      <c r="J892" s="77">
        <v>0</v>
      </c>
      <c r="K892" s="77">
        <v>0</v>
      </c>
      <c r="L892" s="68">
        <v>0</v>
      </c>
      <c r="M892" s="70">
        <f t="shared" si="442"/>
        <v>0</v>
      </c>
      <c r="N892" s="68">
        <v>0</v>
      </c>
      <c r="O892" s="70">
        <f t="shared" si="443"/>
        <v>0</v>
      </c>
      <c r="P892" s="241"/>
      <c r="Q892" s="241"/>
    </row>
    <row r="893" spans="1:17" hidden="1" x14ac:dyDescent="0.25">
      <c r="A893" s="223"/>
      <c r="B893" s="343"/>
      <c r="C893" s="229"/>
      <c r="D893" s="232"/>
      <c r="E893" s="235"/>
      <c r="F893" s="346"/>
      <c r="G893" s="160" t="s">
        <v>22</v>
      </c>
      <c r="H893" s="78">
        <v>0</v>
      </c>
      <c r="I893" s="63">
        <v>0</v>
      </c>
      <c r="J893" s="71">
        <v>0</v>
      </c>
      <c r="K893" s="71">
        <v>0</v>
      </c>
      <c r="L893" s="62">
        <v>0</v>
      </c>
      <c r="M893" s="64">
        <f t="shared" si="442"/>
        <v>0</v>
      </c>
      <c r="N893" s="62">
        <v>0</v>
      </c>
      <c r="O893" s="64">
        <f t="shared" si="443"/>
        <v>0</v>
      </c>
      <c r="P893" s="241"/>
      <c r="Q893" s="241"/>
    </row>
    <row r="894" spans="1:17" hidden="1" x14ac:dyDescent="0.25">
      <c r="A894" s="282"/>
      <c r="B894" s="344"/>
      <c r="C894" s="286"/>
      <c r="D894" s="288"/>
      <c r="E894" s="290"/>
      <c r="F894" s="347"/>
      <c r="G894" s="160" t="s">
        <v>23</v>
      </c>
      <c r="H894" s="78">
        <v>0</v>
      </c>
      <c r="I894" s="63">
        <v>0</v>
      </c>
      <c r="J894" s="71">
        <v>0</v>
      </c>
      <c r="K894" s="71">
        <v>0</v>
      </c>
      <c r="L894" s="62">
        <v>0</v>
      </c>
      <c r="M894" s="64">
        <f t="shared" si="442"/>
        <v>0</v>
      </c>
      <c r="N894" s="62">
        <v>0</v>
      </c>
      <c r="O894" s="64">
        <f t="shared" si="443"/>
        <v>0</v>
      </c>
      <c r="P894" s="335"/>
      <c r="Q894" s="335"/>
    </row>
    <row r="895" spans="1:17" ht="27.75" customHeight="1" x14ac:dyDescent="0.25">
      <c r="A895" s="222"/>
      <c r="B895" s="342" t="s">
        <v>264</v>
      </c>
      <c r="C895" s="228" t="s">
        <v>19</v>
      </c>
      <c r="D895" s="231">
        <v>44197</v>
      </c>
      <c r="E895" s="234">
        <v>44409</v>
      </c>
      <c r="F895" s="348" t="s">
        <v>470</v>
      </c>
      <c r="G895" s="30" t="s">
        <v>20</v>
      </c>
      <c r="H895" s="46">
        <f>H896+H897+H898</f>
        <v>668</v>
      </c>
      <c r="I895" s="25">
        <f>I896+I897+I898</f>
        <v>668</v>
      </c>
      <c r="J895" s="2">
        <f>J896+J897+J898</f>
        <v>668</v>
      </c>
      <c r="K895" s="2">
        <f>K896+K897+K898</f>
        <v>668</v>
      </c>
      <c r="L895" s="53">
        <f t="shared" ref="L895:L896" si="459">J895/H895*100</f>
        <v>100</v>
      </c>
      <c r="M895" s="20">
        <f t="shared" si="442"/>
        <v>0</v>
      </c>
      <c r="N895" s="53">
        <f t="shared" ref="N895:N896" si="460">K895/H895*100</f>
        <v>100</v>
      </c>
      <c r="O895" s="20">
        <f t="shared" si="443"/>
        <v>0</v>
      </c>
      <c r="P895" s="240"/>
      <c r="Q895" s="240" t="s">
        <v>469</v>
      </c>
    </row>
    <row r="896" spans="1:17" ht="18" customHeight="1" x14ac:dyDescent="0.25">
      <c r="A896" s="223"/>
      <c r="B896" s="343"/>
      <c r="C896" s="229"/>
      <c r="D896" s="232"/>
      <c r="E896" s="235"/>
      <c r="F896" s="349"/>
      <c r="G896" s="160" t="s">
        <v>21</v>
      </c>
      <c r="H896" s="163">
        <v>668</v>
      </c>
      <c r="I896" s="179">
        <v>668</v>
      </c>
      <c r="J896" s="165">
        <v>668</v>
      </c>
      <c r="K896" s="180">
        <v>668</v>
      </c>
      <c r="L896" s="54">
        <f t="shared" si="459"/>
        <v>100</v>
      </c>
      <c r="M896" s="12">
        <f t="shared" si="442"/>
        <v>0</v>
      </c>
      <c r="N896" s="54">
        <f t="shared" si="460"/>
        <v>100</v>
      </c>
      <c r="O896" s="12">
        <f t="shared" si="443"/>
        <v>0</v>
      </c>
      <c r="P896" s="241"/>
      <c r="Q896" s="351"/>
    </row>
    <row r="897" spans="1:17" ht="18" customHeight="1" x14ac:dyDescent="0.25">
      <c r="A897" s="223"/>
      <c r="B897" s="343"/>
      <c r="C897" s="229"/>
      <c r="D897" s="232"/>
      <c r="E897" s="235"/>
      <c r="F897" s="349"/>
      <c r="G897" s="160" t="s">
        <v>22</v>
      </c>
      <c r="H897" s="78">
        <v>0</v>
      </c>
      <c r="I897" s="63">
        <v>0</v>
      </c>
      <c r="J897" s="71">
        <v>0</v>
      </c>
      <c r="K897" s="71">
        <v>0</v>
      </c>
      <c r="L897" s="62">
        <v>0</v>
      </c>
      <c r="M897" s="64">
        <f t="shared" si="442"/>
        <v>0</v>
      </c>
      <c r="N897" s="62">
        <v>0</v>
      </c>
      <c r="O897" s="64">
        <f t="shared" si="443"/>
        <v>0</v>
      </c>
      <c r="P897" s="241"/>
      <c r="Q897" s="351"/>
    </row>
    <row r="898" spans="1:17" ht="18" customHeight="1" thickBot="1" x14ac:dyDescent="0.3">
      <c r="A898" s="282"/>
      <c r="B898" s="344"/>
      <c r="C898" s="286"/>
      <c r="D898" s="288"/>
      <c r="E898" s="290"/>
      <c r="F898" s="350"/>
      <c r="G898" s="160" t="s">
        <v>23</v>
      </c>
      <c r="H898" s="78">
        <v>0</v>
      </c>
      <c r="I898" s="63">
        <v>0</v>
      </c>
      <c r="J898" s="71">
        <v>0</v>
      </c>
      <c r="K898" s="71">
        <v>0</v>
      </c>
      <c r="L898" s="62">
        <v>0</v>
      </c>
      <c r="M898" s="64">
        <f t="shared" si="442"/>
        <v>0</v>
      </c>
      <c r="N898" s="62">
        <v>0</v>
      </c>
      <c r="O898" s="64">
        <f t="shared" si="443"/>
        <v>0</v>
      </c>
      <c r="P898" s="335"/>
      <c r="Q898" s="352"/>
    </row>
    <row r="899" spans="1:17" ht="36" hidden="1" customHeight="1" x14ac:dyDescent="0.25">
      <c r="A899" s="222"/>
      <c r="B899" s="342" t="s">
        <v>246</v>
      </c>
      <c r="C899" s="228" t="s">
        <v>19</v>
      </c>
      <c r="D899" s="231" t="s">
        <v>186</v>
      </c>
      <c r="E899" s="234" t="s">
        <v>186</v>
      </c>
      <c r="F899" s="345" t="s">
        <v>146</v>
      </c>
      <c r="G899" s="30" t="s">
        <v>20</v>
      </c>
      <c r="H899" s="74">
        <f>H900+H901+H902</f>
        <v>0</v>
      </c>
      <c r="I899" s="66">
        <f>I900+I901+I902</f>
        <v>0</v>
      </c>
      <c r="J899" s="75">
        <f>J900+J901+J902</f>
        <v>0</v>
      </c>
      <c r="K899" s="75">
        <f>K900+K901+K902</f>
        <v>0</v>
      </c>
      <c r="L899" s="65">
        <v>0</v>
      </c>
      <c r="M899" s="67">
        <f t="shared" si="442"/>
        <v>0</v>
      </c>
      <c r="N899" s="65">
        <v>0</v>
      </c>
      <c r="O899" s="67">
        <f t="shared" si="443"/>
        <v>0</v>
      </c>
      <c r="P899" s="240"/>
      <c r="Q899" s="240"/>
    </row>
    <row r="900" spans="1:17" ht="22.5" hidden="1" customHeight="1" x14ac:dyDescent="0.25">
      <c r="A900" s="223"/>
      <c r="B900" s="343"/>
      <c r="C900" s="229"/>
      <c r="D900" s="232"/>
      <c r="E900" s="235"/>
      <c r="F900" s="346"/>
      <c r="G900" s="193" t="s">
        <v>21</v>
      </c>
      <c r="H900" s="76">
        <v>0</v>
      </c>
      <c r="I900" s="69">
        <v>0</v>
      </c>
      <c r="J900" s="77">
        <v>0</v>
      </c>
      <c r="K900" s="77">
        <v>0</v>
      </c>
      <c r="L900" s="68">
        <v>0</v>
      </c>
      <c r="M900" s="70">
        <f t="shared" si="442"/>
        <v>0</v>
      </c>
      <c r="N900" s="68">
        <v>0</v>
      </c>
      <c r="O900" s="70">
        <f t="shared" si="443"/>
        <v>0</v>
      </c>
      <c r="P900" s="241"/>
      <c r="Q900" s="241"/>
    </row>
    <row r="901" spans="1:17" ht="22.5" hidden="1" customHeight="1" x14ac:dyDescent="0.25">
      <c r="A901" s="223"/>
      <c r="B901" s="343"/>
      <c r="C901" s="229"/>
      <c r="D901" s="232"/>
      <c r="E901" s="235"/>
      <c r="F901" s="346"/>
      <c r="G901" s="193" t="s">
        <v>22</v>
      </c>
      <c r="H901" s="78">
        <v>0</v>
      </c>
      <c r="I901" s="63">
        <v>0</v>
      </c>
      <c r="J901" s="71">
        <v>0</v>
      </c>
      <c r="K901" s="71">
        <v>0</v>
      </c>
      <c r="L901" s="62">
        <v>0</v>
      </c>
      <c r="M901" s="64">
        <f t="shared" si="442"/>
        <v>0</v>
      </c>
      <c r="N901" s="62">
        <v>0</v>
      </c>
      <c r="O901" s="64">
        <f t="shared" si="443"/>
        <v>0</v>
      </c>
      <c r="P901" s="241"/>
      <c r="Q901" s="241"/>
    </row>
    <row r="902" spans="1:17" ht="22.5" hidden="1" customHeight="1" thickBot="1" x14ac:dyDescent="0.3">
      <c r="A902" s="224"/>
      <c r="B902" s="353"/>
      <c r="C902" s="230"/>
      <c r="D902" s="233"/>
      <c r="E902" s="236"/>
      <c r="F902" s="354"/>
      <c r="G902" s="150" t="s">
        <v>23</v>
      </c>
      <c r="H902" s="127">
        <v>0</v>
      </c>
      <c r="I902" s="128">
        <v>0</v>
      </c>
      <c r="J902" s="129">
        <v>0</v>
      </c>
      <c r="K902" s="129">
        <v>0</v>
      </c>
      <c r="L902" s="117">
        <v>0</v>
      </c>
      <c r="M902" s="118">
        <f t="shared" si="442"/>
        <v>0</v>
      </c>
      <c r="N902" s="117">
        <v>0</v>
      </c>
      <c r="O902" s="118">
        <f t="shared" si="443"/>
        <v>0</v>
      </c>
      <c r="P902" s="242"/>
      <c r="Q902" s="242"/>
    </row>
    <row r="903" spans="1:17" ht="22.5" customHeight="1" x14ac:dyDescent="0.25">
      <c r="A903" s="243" t="s">
        <v>247</v>
      </c>
      <c r="B903" s="245" t="s">
        <v>248</v>
      </c>
      <c r="C903" s="247" t="s">
        <v>19</v>
      </c>
      <c r="D903" s="249" t="s">
        <v>19</v>
      </c>
      <c r="E903" s="252" t="s">
        <v>19</v>
      </c>
      <c r="F903" s="255" t="s">
        <v>19</v>
      </c>
      <c r="G903" s="29" t="s">
        <v>20</v>
      </c>
      <c r="H903" s="190">
        <f>H904+H905+H906</f>
        <v>180</v>
      </c>
      <c r="I903" s="137">
        <f>I904+I905+I906</f>
        <v>180</v>
      </c>
      <c r="J903" s="138">
        <f>J904+J905+J906</f>
        <v>0</v>
      </c>
      <c r="K903" s="138">
        <f>K904+K905+K906</f>
        <v>0</v>
      </c>
      <c r="L903" s="139">
        <v>0</v>
      </c>
      <c r="M903" s="130">
        <f t="shared" ref="M903:M918" si="461">J903-H903</f>
        <v>-180</v>
      </c>
      <c r="N903" s="139">
        <v>0</v>
      </c>
      <c r="O903" s="130">
        <f t="shared" ref="O903:O918" si="462">K903-H903</f>
        <v>-180</v>
      </c>
      <c r="P903" s="258"/>
      <c r="Q903" s="258"/>
    </row>
    <row r="904" spans="1:17" ht="22.5" customHeight="1" x14ac:dyDescent="0.25">
      <c r="A904" s="244"/>
      <c r="B904" s="246"/>
      <c r="C904" s="248"/>
      <c r="D904" s="250"/>
      <c r="E904" s="253"/>
      <c r="F904" s="256"/>
      <c r="G904" s="31" t="s">
        <v>21</v>
      </c>
      <c r="H904" s="119">
        <f t="shared" ref="H904:K904" si="463">H908</f>
        <v>180</v>
      </c>
      <c r="I904" s="120">
        <f t="shared" si="463"/>
        <v>180</v>
      </c>
      <c r="J904" s="121">
        <f t="shared" si="463"/>
        <v>0</v>
      </c>
      <c r="K904" s="121">
        <f t="shared" si="463"/>
        <v>0</v>
      </c>
      <c r="L904" s="122">
        <v>0</v>
      </c>
      <c r="M904" s="123">
        <f t="shared" si="461"/>
        <v>-180</v>
      </c>
      <c r="N904" s="122">
        <v>0</v>
      </c>
      <c r="O904" s="123">
        <f t="shared" si="462"/>
        <v>-180</v>
      </c>
      <c r="P904" s="259"/>
      <c r="Q904" s="259"/>
    </row>
    <row r="905" spans="1:17" ht="22.5" customHeight="1" x14ac:dyDescent="0.25">
      <c r="A905" s="244"/>
      <c r="B905" s="246"/>
      <c r="C905" s="248"/>
      <c r="D905" s="250"/>
      <c r="E905" s="253"/>
      <c r="F905" s="256"/>
      <c r="G905" s="31" t="s">
        <v>22</v>
      </c>
      <c r="H905" s="119">
        <f>H909</f>
        <v>0</v>
      </c>
      <c r="I905" s="120">
        <f t="shared" ref="I905:K905" si="464">I909</f>
        <v>0</v>
      </c>
      <c r="J905" s="121">
        <f t="shared" si="464"/>
        <v>0</v>
      </c>
      <c r="K905" s="121">
        <f t="shared" si="464"/>
        <v>0</v>
      </c>
      <c r="L905" s="122">
        <v>0</v>
      </c>
      <c r="M905" s="123">
        <f t="shared" si="461"/>
        <v>0</v>
      </c>
      <c r="N905" s="122">
        <v>0</v>
      </c>
      <c r="O905" s="123">
        <f t="shared" si="462"/>
        <v>0</v>
      </c>
      <c r="P905" s="259"/>
      <c r="Q905" s="259"/>
    </row>
    <row r="906" spans="1:17" ht="22.5" customHeight="1" x14ac:dyDescent="0.25">
      <c r="A906" s="244"/>
      <c r="B906" s="246"/>
      <c r="C906" s="248"/>
      <c r="D906" s="251"/>
      <c r="E906" s="254"/>
      <c r="F906" s="257"/>
      <c r="G906" s="31" t="s">
        <v>23</v>
      </c>
      <c r="H906" s="119">
        <f t="shared" ref="H906:K906" si="465">H910</f>
        <v>0</v>
      </c>
      <c r="I906" s="120">
        <f t="shared" si="465"/>
        <v>0</v>
      </c>
      <c r="J906" s="121">
        <f t="shared" si="465"/>
        <v>0</v>
      </c>
      <c r="K906" s="121">
        <f t="shared" si="465"/>
        <v>0</v>
      </c>
      <c r="L906" s="122">
        <v>0</v>
      </c>
      <c r="M906" s="123">
        <f t="shared" si="461"/>
        <v>0</v>
      </c>
      <c r="N906" s="122">
        <v>0</v>
      </c>
      <c r="O906" s="123">
        <f t="shared" si="462"/>
        <v>0</v>
      </c>
      <c r="P906" s="260"/>
      <c r="Q906" s="260"/>
    </row>
    <row r="907" spans="1:17" ht="33" customHeight="1" x14ac:dyDescent="0.25">
      <c r="A907" s="261" t="s">
        <v>249</v>
      </c>
      <c r="B907" s="264" t="s">
        <v>321</v>
      </c>
      <c r="C907" s="267" t="s">
        <v>19</v>
      </c>
      <c r="D907" s="270" t="s">
        <v>19</v>
      </c>
      <c r="E907" s="273" t="s">
        <v>19</v>
      </c>
      <c r="F907" s="276" t="s">
        <v>19</v>
      </c>
      <c r="G907" s="30" t="s">
        <v>20</v>
      </c>
      <c r="H907" s="79">
        <f>H908+H909+H910</f>
        <v>180</v>
      </c>
      <c r="I907" s="60">
        <f>I908+I909+I910</f>
        <v>180</v>
      </c>
      <c r="J907" s="80">
        <f>J908+J909+J910</f>
        <v>0</v>
      </c>
      <c r="K907" s="80">
        <f>K908+K909+K910</f>
        <v>0</v>
      </c>
      <c r="L907" s="59">
        <v>0</v>
      </c>
      <c r="M907" s="61">
        <f t="shared" si="461"/>
        <v>-180</v>
      </c>
      <c r="N907" s="59">
        <v>0</v>
      </c>
      <c r="O907" s="61">
        <f t="shared" si="462"/>
        <v>-180</v>
      </c>
      <c r="P907" s="279"/>
      <c r="Q907" s="279"/>
    </row>
    <row r="908" spans="1:17" ht="30.75" customHeight="1" x14ac:dyDescent="0.25">
      <c r="A908" s="262"/>
      <c r="B908" s="265"/>
      <c r="C908" s="268"/>
      <c r="D908" s="271"/>
      <c r="E908" s="274"/>
      <c r="F908" s="277"/>
      <c r="G908" s="193" t="s">
        <v>21</v>
      </c>
      <c r="H908" s="78">
        <f>H912</f>
        <v>180</v>
      </c>
      <c r="I908" s="63">
        <f t="shared" ref="I908:K908" si="466">I912</f>
        <v>180</v>
      </c>
      <c r="J908" s="71">
        <f t="shared" si="466"/>
        <v>0</v>
      </c>
      <c r="K908" s="71">
        <f t="shared" si="466"/>
        <v>0</v>
      </c>
      <c r="L908" s="62">
        <v>0</v>
      </c>
      <c r="M908" s="64">
        <f t="shared" si="461"/>
        <v>-180</v>
      </c>
      <c r="N908" s="62">
        <v>0</v>
      </c>
      <c r="O908" s="64">
        <f t="shared" si="462"/>
        <v>-180</v>
      </c>
      <c r="P908" s="280"/>
      <c r="Q908" s="280"/>
    </row>
    <row r="909" spans="1:17" ht="28.5" customHeight="1" x14ac:dyDescent="0.25">
      <c r="A909" s="262"/>
      <c r="B909" s="265"/>
      <c r="C909" s="268"/>
      <c r="D909" s="271"/>
      <c r="E909" s="274"/>
      <c r="F909" s="277"/>
      <c r="G909" s="193" t="s">
        <v>22</v>
      </c>
      <c r="H909" s="78">
        <f t="shared" ref="H909:K909" si="467">H913</f>
        <v>0</v>
      </c>
      <c r="I909" s="63">
        <f t="shared" si="467"/>
        <v>0</v>
      </c>
      <c r="J909" s="71">
        <f t="shared" si="467"/>
        <v>0</v>
      </c>
      <c r="K909" s="71">
        <f t="shared" si="467"/>
        <v>0</v>
      </c>
      <c r="L909" s="62">
        <v>0</v>
      </c>
      <c r="M909" s="64">
        <f t="shared" si="461"/>
        <v>0</v>
      </c>
      <c r="N909" s="62">
        <v>0</v>
      </c>
      <c r="O909" s="64">
        <f t="shared" si="462"/>
        <v>0</v>
      </c>
      <c r="P909" s="280"/>
      <c r="Q909" s="280"/>
    </row>
    <row r="910" spans="1:17" ht="27" customHeight="1" x14ac:dyDescent="0.25">
      <c r="A910" s="263"/>
      <c r="B910" s="266"/>
      <c r="C910" s="269"/>
      <c r="D910" s="272"/>
      <c r="E910" s="275"/>
      <c r="F910" s="278"/>
      <c r="G910" s="193" t="s">
        <v>23</v>
      </c>
      <c r="H910" s="78">
        <f t="shared" ref="H910:K910" si="468">H914</f>
        <v>0</v>
      </c>
      <c r="I910" s="63">
        <f t="shared" si="468"/>
        <v>0</v>
      </c>
      <c r="J910" s="71">
        <f t="shared" si="468"/>
        <v>0</v>
      </c>
      <c r="K910" s="71">
        <f t="shared" si="468"/>
        <v>0</v>
      </c>
      <c r="L910" s="62">
        <v>0</v>
      </c>
      <c r="M910" s="64">
        <f t="shared" si="461"/>
        <v>0</v>
      </c>
      <c r="N910" s="62">
        <v>0</v>
      </c>
      <c r="O910" s="64">
        <f t="shared" si="462"/>
        <v>0</v>
      </c>
      <c r="P910" s="281"/>
      <c r="Q910" s="281"/>
    </row>
    <row r="911" spans="1:17" ht="22.5" customHeight="1" x14ac:dyDescent="0.25">
      <c r="A911" s="222" t="s">
        <v>250</v>
      </c>
      <c r="B911" s="283" t="s">
        <v>251</v>
      </c>
      <c r="C911" s="228" t="s">
        <v>19</v>
      </c>
      <c r="D911" s="287" t="s">
        <v>19</v>
      </c>
      <c r="E911" s="289" t="s">
        <v>19</v>
      </c>
      <c r="F911" s="291" t="s">
        <v>19</v>
      </c>
      <c r="G911" s="30" t="s">
        <v>20</v>
      </c>
      <c r="H911" s="79">
        <f>H912+H913+H914</f>
        <v>180</v>
      </c>
      <c r="I911" s="60">
        <f>I912+I913+I914</f>
        <v>180</v>
      </c>
      <c r="J911" s="80">
        <f>J912+J913+J914</f>
        <v>0</v>
      </c>
      <c r="K911" s="80">
        <f>K912+K913+K914</f>
        <v>0</v>
      </c>
      <c r="L911" s="59">
        <v>0</v>
      </c>
      <c r="M911" s="61">
        <f t="shared" si="461"/>
        <v>-180</v>
      </c>
      <c r="N911" s="59">
        <v>0</v>
      </c>
      <c r="O911" s="61">
        <f t="shared" si="462"/>
        <v>-180</v>
      </c>
      <c r="P911" s="280"/>
      <c r="Q911" s="280"/>
    </row>
    <row r="912" spans="1:17" ht="22.5" customHeight="1" x14ac:dyDescent="0.25">
      <c r="A912" s="223"/>
      <c r="B912" s="284"/>
      <c r="C912" s="229"/>
      <c r="D912" s="232"/>
      <c r="E912" s="235"/>
      <c r="F912" s="292"/>
      <c r="G912" s="193" t="s">
        <v>21</v>
      </c>
      <c r="H912" s="78">
        <f>H916</f>
        <v>180</v>
      </c>
      <c r="I912" s="63">
        <f t="shared" ref="I912:K912" si="469">I916</f>
        <v>180</v>
      </c>
      <c r="J912" s="71">
        <f t="shared" si="469"/>
        <v>0</v>
      </c>
      <c r="K912" s="71">
        <f t="shared" si="469"/>
        <v>0</v>
      </c>
      <c r="L912" s="62">
        <v>0</v>
      </c>
      <c r="M912" s="64">
        <f t="shared" si="461"/>
        <v>-180</v>
      </c>
      <c r="N912" s="62">
        <v>0</v>
      </c>
      <c r="O912" s="64">
        <f t="shared" si="462"/>
        <v>-180</v>
      </c>
      <c r="P912" s="280"/>
      <c r="Q912" s="280"/>
    </row>
    <row r="913" spans="1:17" ht="22.5" customHeight="1" x14ac:dyDescent="0.25">
      <c r="A913" s="223"/>
      <c r="B913" s="284"/>
      <c r="C913" s="229"/>
      <c r="D913" s="232"/>
      <c r="E913" s="235"/>
      <c r="F913" s="292"/>
      <c r="G913" s="193" t="s">
        <v>22</v>
      </c>
      <c r="H913" s="78">
        <f t="shared" ref="H913:K913" si="470">H917</f>
        <v>0</v>
      </c>
      <c r="I913" s="63">
        <f t="shared" si="470"/>
        <v>0</v>
      </c>
      <c r="J913" s="71">
        <f t="shared" si="470"/>
        <v>0</v>
      </c>
      <c r="K913" s="71">
        <f t="shared" si="470"/>
        <v>0</v>
      </c>
      <c r="L913" s="62">
        <v>0</v>
      </c>
      <c r="M913" s="64">
        <f t="shared" si="461"/>
        <v>0</v>
      </c>
      <c r="N913" s="62">
        <v>0</v>
      </c>
      <c r="O913" s="64">
        <f t="shared" si="462"/>
        <v>0</v>
      </c>
      <c r="P913" s="280"/>
      <c r="Q913" s="280"/>
    </row>
    <row r="914" spans="1:17" ht="22.5" customHeight="1" x14ac:dyDescent="0.25">
      <c r="A914" s="282"/>
      <c r="B914" s="285"/>
      <c r="C914" s="286"/>
      <c r="D914" s="288"/>
      <c r="E914" s="290"/>
      <c r="F914" s="293"/>
      <c r="G914" s="193" t="s">
        <v>23</v>
      </c>
      <c r="H914" s="78">
        <f t="shared" ref="H914:K914" si="471">H918</f>
        <v>0</v>
      </c>
      <c r="I914" s="63">
        <f t="shared" si="471"/>
        <v>0</v>
      </c>
      <c r="J914" s="71">
        <f t="shared" si="471"/>
        <v>0</v>
      </c>
      <c r="K914" s="71">
        <f t="shared" si="471"/>
        <v>0</v>
      </c>
      <c r="L914" s="62">
        <v>0</v>
      </c>
      <c r="M914" s="64">
        <f t="shared" si="461"/>
        <v>0</v>
      </c>
      <c r="N914" s="62">
        <v>0</v>
      </c>
      <c r="O914" s="64">
        <f t="shared" si="462"/>
        <v>0</v>
      </c>
      <c r="P914" s="281"/>
      <c r="Q914" s="281"/>
    </row>
    <row r="915" spans="1:17" ht="22.5" customHeight="1" x14ac:dyDescent="0.25">
      <c r="A915" s="222" t="s">
        <v>252</v>
      </c>
      <c r="B915" s="225" t="s">
        <v>253</v>
      </c>
      <c r="C915" s="228" t="s">
        <v>19</v>
      </c>
      <c r="D915" s="231" t="s">
        <v>219</v>
      </c>
      <c r="E915" s="234" t="s">
        <v>219</v>
      </c>
      <c r="F915" s="237" t="s">
        <v>19</v>
      </c>
      <c r="G915" s="30" t="s">
        <v>20</v>
      </c>
      <c r="H915" s="191">
        <f>H916+H917+H918</f>
        <v>180</v>
      </c>
      <c r="I915" s="181">
        <f>I916+I917+I918</f>
        <v>180</v>
      </c>
      <c r="J915" s="182">
        <f>J916+J917+J918</f>
        <v>0</v>
      </c>
      <c r="K915" s="182">
        <f>K916+K917+K918</f>
        <v>0</v>
      </c>
      <c r="L915" s="171">
        <v>0</v>
      </c>
      <c r="M915" s="192">
        <f t="shared" si="461"/>
        <v>-180</v>
      </c>
      <c r="N915" s="171">
        <v>0</v>
      </c>
      <c r="O915" s="192">
        <f t="shared" si="462"/>
        <v>-180</v>
      </c>
      <c r="P915" s="240"/>
      <c r="Q915" s="240"/>
    </row>
    <row r="916" spans="1:17" ht="22.5" customHeight="1" x14ac:dyDescent="0.25">
      <c r="A916" s="223"/>
      <c r="B916" s="226"/>
      <c r="C916" s="229"/>
      <c r="D916" s="232"/>
      <c r="E916" s="235"/>
      <c r="F916" s="238"/>
      <c r="G916" s="193" t="s">
        <v>21</v>
      </c>
      <c r="H916" s="217">
        <v>180</v>
      </c>
      <c r="I916" s="218">
        <v>180</v>
      </c>
      <c r="J916" s="173">
        <v>0</v>
      </c>
      <c r="K916" s="219">
        <v>0</v>
      </c>
      <c r="L916" s="62">
        <v>0</v>
      </c>
      <c r="M916" s="64">
        <f t="shared" si="461"/>
        <v>-180</v>
      </c>
      <c r="N916" s="62">
        <v>0</v>
      </c>
      <c r="O916" s="64">
        <f t="shared" si="462"/>
        <v>-180</v>
      </c>
      <c r="P916" s="241"/>
      <c r="Q916" s="241"/>
    </row>
    <row r="917" spans="1:17" ht="22.5" customHeight="1" x14ac:dyDescent="0.25">
      <c r="A917" s="223"/>
      <c r="B917" s="226"/>
      <c r="C917" s="229"/>
      <c r="D917" s="232"/>
      <c r="E917" s="235"/>
      <c r="F917" s="238"/>
      <c r="G917" s="193" t="s">
        <v>22</v>
      </c>
      <c r="H917" s="76">
        <v>0</v>
      </c>
      <c r="I917" s="140">
        <v>0</v>
      </c>
      <c r="J917" s="77">
        <v>0</v>
      </c>
      <c r="K917" s="141">
        <v>0</v>
      </c>
      <c r="L917" s="62">
        <v>0</v>
      </c>
      <c r="M917" s="64">
        <f t="shared" si="461"/>
        <v>0</v>
      </c>
      <c r="N917" s="62">
        <v>0</v>
      </c>
      <c r="O917" s="64">
        <f t="shared" si="462"/>
        <v>0</v>
      </c>
      <c r="P917" s="241"/>
      <c r="Q917" s="241"/>
    </row>
    <row r="918" spans="1:17" ht="22.5" customHeight="1" thickBot="1" x14ac:dyDescent="0.3">
      <c r="A918" s="224"/>
      <c r="B918" s="227"/>
      <c r="C918" s="230"/>
      <c r="D918" s="233"/>
      <c r="E918" s="236"/>
      <c r="F918" s="239"/>
      <c r="G918" s="150" t="s">
        <v>23</v>
      </c>
      <c r="H918" s="115">
        <v>0</v>
      </c>
      <c r="I918" s="142">
        <v>0</v>
      </c>
      <c r="J918" s="116">
        <v>0</v>
      </c>
      <c r="K918" s="143">
        <v>0</v>
      </c>
      <c r="L918" s="117">
        <v>0</v>
      </c>
      <c r="M918" s="118">
        <f t="shared" si="461"/>
        <v>0</v>
      </c>
      <c r="N918" s="117">
        <v>0</v>
      </c>
      <c r="O918" s="118">
        <f t="shared" si="462"/>
        <v>0</v>
      </c>
      <c r="P918" s="242"/>
      <c r="Q918" s="242"/>
    </row>
    <row r="919" spans="1:17" ht="34.5" customHeight="1" x14ac:dyDescent="0.25">
      <c r="A919" s="243" t="s">
        <v>344</v>
      </c>
      <c r="B919" s="245" t="s">
        <v>457</v>
      </c>
      <c r="C919" s="247" t="s">
        <v>456</v>
      </c>
      <c r="D919" s="249" t="s">
        <v>19</v>
      </c>
      <c r="E919" s="252" t="s">
        <v>19</v>
      </c>
      <c r="F919" s="255" t="s">
        <v>19</v>
      </c>
      <c r="G919" s="29" t="s">
        <v>20</v>
      </c>
      <c r="H919" s="190">
        <f>H920+H921+H922</f>
        <v>2649.7</v>
      </c>
      <c r="I919" s="137">
        <f>I920+I921+I922</f>
        <v>2649.7</v>
      </c>
      <c r="J919" s="138">
        <f>J920+J921+J922</f>
        <v>0</v>
      </c>
      <c r="K919" s="138">
        <f>K920+K921+K922</f>
        <v>0</v>
      </c>
      <c r="L919" s="139">
        <v>0</v>
      </c>
      <c r="M919" s="130">
        <f t="shared" si="442"/>
        <v>-2649.7</v>
      </c>
      <c r="N919" s="139">
        <v>0</v>
      </c>
      <c r="O919" s="130">
        <f t="shared" si="443"/>
        <v>-2649.7</v>
      </c>
      <c r="P919" s="258"/>
      <c r="Q919" s="258"/>
    </row>
    <row r="920" spans="1:17" ht="30" customHeight="1" x14ac:dyDescent="0.25">
      <c r="A920" s="244"/>
      <c r="B920" s="246"/>
      <c r="C920" s="248"/>
      <c r="D920" s="250"/>
      <c r="E920" s="253"/>
      <c r="F920" s="256"/>
      <c r="G920" s="31" t="s">
        <v>21</v>
      </c>
      <c r="H920" s="119">
        <f t="shared" ref="H920:K921" si="472">H924</f>
        <v>2649.7</v>
      </c>
      <c r="I920" s="120">
        <f t="shared" si="472"/>
        <v>2649.7</v>
      </c>
      <c r="J920" s="121">
        <f t="shared" si="472"/>
        <v>0</v>
      </c>
      <c r="K920" s="121">
        <f t="shared" si="472"/>
        <v>0</v>
      </c>
      <c r="L920" s="122">
        <v>0</v>
      </c>
      <c r="M920" s="123">
        <f t="shared" si="442"/>
        <v>-2649.7</v>
      </c>
      <c r="N920" s="122">
        <v>0</v>
      </c>
      <c r="O920" s="123">
        <f t="shared" si="443"/>
        <v>-2649.7</v>
      </c>
      <c r="P920" s="259"/>
      <c r="Q920" s="259"/>
    </row>
    <row r="921" spans="1:17" ht="27.75" customHeight="1" x14ac:dyDescent="0.25">
      <c r="A921" s="244"/>
      <c r="B921" s="246"/>
      <c r="C921" s="248"/>
      <c r="D921" s="250"/>
      <c r="E921" s="253"/>
      <c r="F921" s="256"/>
      <c r="G921" s="31" t="s">
        <v>22</v>
      </c>
      <c r="H921" s="119">
        <f>H925</f>
        <v>0</v>
      </c>
      <c r="I921" s="120">
        <f t="shared" si="472"/>
        <v>0</v>
      </c>
      <c r="J921" s="121">
        <f t="shared" si="472"/>
        <v>0</v>
      </c>
      <c r="K921" s="121">
        <f t="shared" si="472"/>
        <v>0</v>
      </c>
      <c r="L921" s="122">
        <v>0</v>
      </c>
      <c r="M921" s="123">
        <f t="shared" si="442"/>
        <v>0</v>
      </c>
      <c r="N921" s="122">
        <v>0</v>
      </c>
      <c r="O921" s="123">
        <f t="shared" si="443"/>
        <v>0</v>
      </c>
      <c r="P921" s="259"/>
      <c r="Q921" s="259"/>
    </row>
    <row r="922" spans="1:17" ht="26.25" customHeight="1" x14ac:dyDescent="0.25">
      <c r="A922" s="244"/>
      <c r="B922" s="246"/>
      <c r="C922" s="248"/>
      <c r="D922" s="251"/>
      <c r="E922" s="254"/>
      <c r="F922" s="257"/>
      <c r="G922" s="31" t="s">
        <v>23</v>
      </c>
      <c r="H922" s="119">
        <f t="shared" ref="H922:K922" si="473">H926</f>
        <v>0</v>
      </c>
      <c r="I922" s="120">
        <f t="shared" si="473"/>
        <v>0</v>
      </c>
      <c r="J922" s="121">
        <f t="shared" si="473"/>
        <v>0</v>
      </c>
      <c r="K922" s="121">
        <f t="shared" si="473"/>
        <v>0</v>
      </c>
      <c r="L922" s="122">
        <v>0</v>
      </c>
      <c r="M922" s="123">
        <f t="shared" si="442"/>
        <v>0</v>
      </c>
      <c r="N922" s="122">
        <v>0</v>
      </c>
      <c r="O922" s="123">
        <f t="shared" si="443"/>
        <v>0</v>
      </c>
      <c r="P922" s="260"/>
      <c r="Q922" s="260"/>
    </row>
    <row r="923" spans="1:17" ht="45" customHeight="1" x14ac:dyDescent="0.25">
      <c r="A923" s="261" t="s">
        <v>345</v>
      </c>
      <c r="B923" s="264" t="s">
        <v>348</v>
      </c>
      <c r="C923" s="267" t="s">
        <v>19</v>
      </c>
      <c r="D923" s="270" t="s">
        <v>19</v>
      </c>
      <c r="E923" s="273" t="s">
        <v>19</v>
      </c>
      <c r="F923" s="276" t="s">
        <v>19</v>
      </c>
      <c r="G923" s="30" t="s">
        <v>20</v>
      </c>
      <c r="H923" s="79">
        <f>H924+H925+H926</f>
        <v>2649.7</v>
      </c>
      <c r="I923" s="60">
        <f>I924+I925+I926</f>
        <v>2649.7</v>
      </c>
      <c r="J923" s="80">
        <f>J924+J925+J926</f>
        <v>0</v>
      </c>
      <c r="K923" s="80">
        <f>K924+K925+K926</f>
        <v>0</v>
      </c>
      <c r="L923" s="59">
        <v>0</v>
      </c>
      <c r="M923" s="61">
        <f t="shared" si="442"/>
        <v>-2649.7</v>
      </c>
      <c r="N923" s="59">
        <v>0</v>
      </c>
      <c r="O923" s="61">
        <f t="shared" si="443"/>
        <v>-2649.7</v>
      </c>
      <c r="P923" s="279"/>
      <c r="Q923" s="279"/>
    </row>
    <row r="924" spans="1:17" ht="31.5" customHeight="1" x14ac:dyDescent="0.25">
      <c r="A924" s="262"/>
      <c r="B924" s="265"/>
      <c r="C924" s="268"/>
      <c r="D924" s="271"/>
      <c r="E924" s="274"/>
      <c r="F924" s="277"/>
      <c r="G924" s="160" t="s">
        <v>21</v>
      </c>
      <c r="H924" s="78">
        <f>H928</f>
        <v>2649.7</v>
      </c>
      <c r="I924" s="63">
        <f t="shared" ref="I924:K924" si="474">I928</f>
        <v>2649.7</v>
      </c>
      <c r="J924" s="71">
        <f t="shared" si="474"/>
        <v>0</v>
      </c>
      <c r="K924" s="71">
        <f t="shared" si="474"/>
        <v>0</v>
      </c>
      <c r="L924" s="62">
        <v>0</v>
      </c>
      <c r="M924" s="64">
        <f t="shared" si="442"/>
        <v>-2649.7</v>
      </c>
      <c r="N924" s="62">
        <v>0</v>
      </c>
      <c r="O924" s="64">
        <f t="shared" si="443"/>
        <v>-2649.7</v>
      </c>
      <c r="P924" s="280"/>
      <c r="Q924" s="280"/>
    </row>
    <row r="925" spans="1:17" ht="31.5" customHeight="1" x14ac:dyDescent="0.25">
      <c r="A925" s="262"/>
      <c r="B925" s="265"/>
      <c r="C925" s="268"/>
      <c r="D925" s="271"/>
      <c r="E925" s="274"/>
      <c r="F925" s="277"/>
      <c r="G925" s="160" t="s">
        <v>22</v>
      </c>
      <c r="H925" s="78">
        <f t="shared" ref="H925:K926" si="475">H929</f>
        <v>0</v>
      </c>
      <c r="I925" s="63">
        <f t="shared" si="475"/>
        <v>0</v>
      </c>
      <c r="J925" s="71">
        <f t="shared" si="475"/>
        <v>0</v>
      </c>
      <c r="K925" s="71">
        <f t="shared" si="475"/>
        <v>0</v>
      </c>
      <c r="L925" s="62">
        <v>0</v>
      </c>
      <c r="M925" s="64">
        <f t="shared" si="442"/>
        <v>0</v>
      </c>
      <c r="N925" s="62">
        <v>0</v>
      </c>
      <c r="O925" s="64">
        <f t="shared" si="443"/>
        <v>0</v>
      </c>
      <c r="P925" s="280"/>
      <c r="Q925" s="280"/>
    </row>
    <row r="926" spans="1:17" ht="30.75" customHeight="1" x14ac:dyDescent="0.25">
      <c r="A926" s="263"/>
      <c r="B926" s="266"/>
      <c r="C926" s="269"/>
      <c r="D926" s="272"/>
      <c r="E926" s="275"/>
      <c r="F926" s="278"/>
      <c r="G926" s="160" t="s">
        <v>23</v>
      </c>
      <c r="H926" s="78">
        <f t="shared" si="475"/>
        <v>0</v>
      </c>
      <c r="I926" s="63">
        <f t="shared" si="475"/>
        <v>0</v>
      </c>
      <c r="J926" s="71">
        <f t="shared" si="475"/>
        <v>0</v>
      </c>
      <c r="K926" s="71">
        <f t="shared" si="475"/>
        <v>0</v>
      </c>
      <c r="L926" s="62">
        <v>0</v>
      </c>
      <c r="M926" s="64">
        <f t="shared" si="442"/>
        <v>0</v>
      </c>
      <c r="N926" s="62">
        <v>0</v>
      </c>
      <c r="O926" s="64">
        <f t="shared" si="443"/>
        <v>0</v>
      </c>
      <c r="P926" s="281"/>
      <c r="Q926" s="281"/>
    </row>
    <row r="927" spans="1:17" ht="24.75" customHeight="1" x14ac:dyDescent="0.25">
      <c r="A927" s="222" t="s">
        <v>346</v>
      </c>
      <c r="B927" s="283" t="s">
        <v>349</v>
      </c>
      <c r="C927" s="228" t="s">
        <v>19</v>
      </c>
      <c r="D927" s="287" t="s">
        <v>19</v>
      </c>
      <c r="E927" s="289" t="s">
        <v>19</v>
      </c>
      <c r="F927" s="291" t="s">
        <v>19</v>
      </c>
      <c r="G927" s="30" t="s">
        <v>20</v>
      </c>
      <c r="H927" s="79">
        <f>H928+H929+H930</f>
        <v>2649.7</v>
      </c>
      <c r="I927" s="60">
        <f>I928+I929+I930</f>
        <v>2649.7</v>
      </c>
      <c r="J927" s="80">
        <f>J928+J929+J930</f>
        <v>0</v>
      </c>
      <c r="K927" s="80">
        <f>K928+K929+K930</f>
        <v>0</v>
      </c>
      <c r="L927" s="59">
        <v>0</v>
      </c>
      <c r="M927" s="61">
        <f t="shared" si="442"/>
        <v>-2649.7</v>
      </c>
      <c r="N927" s="59">
        <v>0</v>
      </c>
      <c r="O927" s="61">
        <f t="shared" si="443"/>
        <v>-2649.7</v>
      </c>
      <c r="P927" s="280"/>
      <c r="Q927" s="280"/>
    </row>
    <row r="928" spans="1:17" ht="16.5" customHeight="1" x14ac:dyDescent="0.25">
      <c r="A928" s="223"/>
      <c r="B928" s="284"/>
      <c r="C928" s="229"/>
      <c r="D928" s="232"/>
      <c r="E928" s="235"/>
      <c r="F928" s="292"/>
      <c r="G928" s="160" t="s">
        <v>21</v>
      </c>
      <c r="H928" s="78">
        <f>H932</f>
        <v>2649.7</v>
      </c>
      <c r="I928" s="63">
        <f t="shared" ref="I928:K928" si="476">I932</f>
        <v>2649.7</v>
      </c>
      <c r="J928" s="71">
        <f t="shared" si="476"/>
        <v>0</v>
      </c>
      <c r="K928" s="71">
        <f t="shared" si="476"/>
        <v>0</v>
      </c>
      <c r="L928" s="62">
        <v>0</v>
      </c>
      <c r="M928" s="64">
        <f t="shared" si="442"/>
        <v>-2649.7</v>
      </c>
      <c r="N928" s="62">
        <v>0</v>
      </c>
      <c r="O928" s="64">
        <f t="shared" si="443"/>
        <v>-2649.7</v>
      </c>
      <c r="P928" s="280"/>
      <c r="Q928" s="280"/>
    </row>
    <row r="929" spans="1:17" ht="16.5" customHeight="1" x14ac:dyDescent="0.25">
      <c r="A929" s="223"/>
      <c r="B929" s="284"/>
      <c r="C929" s="229"/>
      <c r="D929" s="232"/>
      <c r="E929" s="235"/>
      <c r="F929" s="292"/>
      <c r="G929" s="160" t="s">
        <v>22</v>
      </c>
      <c r="H929" s="78">
        <f t="shared" ref="H929:K930" si="477">H933</f>
        <v>0</v>
      </c>
      <c r="I929" s="63">
        <f t="shared" si="477"/>
        <v>0</v>
      </c>
      <c r="J929" s="71">
        <f t="shared" si="477"/>
        <v>0</v>
      </c>
      <c r="K929" s="71">
        <f t="shared" si="477"/>
        <v>0</v>
      </c>
      <c r="L929" s="62">
        <v>0</v>
      </c>
      <c r="M929" s="64">
        <f t="shared" si="442"/>
        <v>0</v>
      </c>
      <c r="N929" s="62">
        <v>0</v>
      </c>
      <c r="O929" s="64">
        <f t="shared" si="443"/>
        <v>0</v>
      </c>
      <c r="P929" s="280"/>
      <c r="Q929" s="280"/>
    </row>
    <row r="930" spans="1:17" ht="16.5" customHeight="1" x14ac:dyDescent="0.25">
      <c r="A930" s="282"/>
      <c r="B930" s="285"/>
      <c r="C930" s="286"/>
      <c r="D930" s="288"/>
      <c r="E930" s="290"/>
      <c r="F930" s="293"/>
      <c r="G930" s="160" t="s">
        <v>23</v>
      </c>
      <c r="H930" s="78">
        <f t="shared" si="477"/>
        <v>0</v>
      </c>
      <c r="I930" s="63">
        <f t="shared" si="477"/>
        <v>0</v>
      </c>
      <c r="J930" s="71">
        <f t="shared" si="477"/>
        <v>0</v>
      </c>
      <c r="K930" s="71">
        <f t="shared" si="477"/>
        <v>0</v>
      </c>
      <c r="L930" s="62">
        <v>0</v>
      </c>
      <c r="M930" s="64">
        <f t="shared" si="442"/>
        <v>0</v>
      </c>
      <c r="N930" s="62">
        <v>0</v>
      </c>
      <c r="O930" s="64">
        <f t="shared" si="443"/>
        <v>0</v>
      </c>
      <c r="P930" s="281"/>
      <c r="Q930" s="281"/>
    </row>
    <row r="931" spans="1:17" ht="25.5" customHeight="1" x14ac:dyDescent="0.25">
      <c r="A931" s="222" t="s">
        <v>347</v>
      </c>
      <c r="B931" s="225" t="s">
        <v>350</v>
      </c>
      <c r="C931" s="228" t="s">
        <v>19</v>
      </c>
      <c r="D931" s="231">
        <v>44440</v>
      </c>
      <c r="E931" s="234">
        <v>44531</v>
      </c>
      <c r="F931" s="237" t="s">
        <v>19</v>
      </c>
      <c r="G931" s="30" t="s">
        <v>20</v>
      </c>
      <c r="H931" s="191">
        <f>H932+H933+H934</f>
        <v>2649.7</v>
      </c>
      <c r="I931" s="181">
        <f>I932+I933+I934</f>
        <v>2649.7</v>
      </c>
      <c r="J931" s="182">
        <f>J932+J933+J934</f>
        <v>0</v>
      </c>
      <c r="K931" s="182">
        <f>K932+K933+K934</f>
        <v>0</v>
      </c>
      <c r="L931" s="171">
        <v>0</v>
      </c>
      <c r="M931" s="192">
        <f t="shared" si="442"/>
        <v>-2649.7</v>
      </c>
      <c r="N931" s="171">
        <v>0</v>
      </c>
      <c r="O931" s="192">
        <f t="shared" si="443"/>
        <v>-2649.7</v>
      </c>
      <c r="P931" s="240"/>
      <c r="Q931" s="240"/>
    </row>
    <row r="932" spans="1:17" ht="20.25" customHeight="1" x14ac:dyDescent="0.25">
      <c r="A932" s="223"/>
      <c r="B932" s="226"/>
      <c r="C932" s="229"/>
      <c r="D932" s="232"/>
      <c r="E932" s="235"/>
      <c r="F932" s="238"/>
      <c r="G932" s="160" t="s">
        <v>21</v>
      </c>
      <c r="H932" s="217">
        <v>2649.7</v>
      </c>
      <c r="I932" s="218">
        <v>2649.7</v>
      </c>
      <c r="J932" s="173">
        <v>0</v>
      </c>
      <c r="K932" s="219">
        <v>0</v>
      </c>
      <c r="L932" s="62">
        <v>0</v>
      </c>
      <c r="M932" s="64">
        <f t="shared" si="442"/>
        <v>-2649.7</v>
      </c>
      <c r="N932" s="62">
        <v>0</v>
      </c>
      <c r="O932" s="64">
        <f t="shared" si="443"/>
        <v>-2649.7</v>
      </c>
      <c r="P932" s="241"/>
      <c r="Q932" s="241"/>
    </row>
    <row r="933" spans="1:17" ht="20.25" customHeight="1" x14ac:dyDescent="0.25">
      <c r="A933" s="223"/>
      <c r="B933" s="226"/>
      <c r="C933" s="229"/>
      <c r="D933" s="232"/>
      <c r="E933" s="235"/>
      <c r="F933" s="238"/>
      <c r="G933" s="160" t="s">
        <v>22</v>
      </c>
      <c r="H933" s="76">
        <v>0</v>
      </c>
      <c r="I933" s="140">
        <v>0</v>
      </c>
      <c r="J933" s="77">
        <v>0</v>
      </c>
      <c r="K933" s="141">
        <v>0</v>
      </c>
      <c r="L933" s="62">
        <v>0</v>
      </c>
      <c r="M933" s="64">
        <f t="shared" si="442"/>
        <v>0</v>
      </c>
      <c r="N933" s="62">
        <v>0</v>
      </c>
      <c r="O933" s="64">
        <f t="shared" si="443"/>
        <v>0</v>
      </c>
      <c r="P933" s="241"/>
      <c r="Q933" s="241"/>
    </row>
    <row r="934" spans="1:17" ht="20.25" customHeight="1" thickBot="1" x14ac:dyDescent="0.3">
      <c r="A934" s="224"/>
      <c r="B934" s="227"/>
      <c r="C934" s="230"/>
      <c r="D934" s="288"/>
      <c r="E934" s="290"/>
      <c r="F934" s="239"/>
      <c r="G934" s="150" t="s">
        <v>23</v>
      </c>
      <c r="H934" s="115">
        <v>0</v>
      </c>
      <c r="I934" s="142">
        <v>0</v>
      </c>
      <c r="J934" s="116">
        <v>0</v>
      </c>
      <c r="K934" s="143">
        <v>0</v>
      </c>
      <c r="L934" s="117">
        <v>0</v>
      </c>
      <c r="M934" s="118">
        <f t="shared" si="442"/>
        <v>0</v>
      </c>
      <c r="N934" s="117">
        <v>0</v>
      </c>
      <c r="O934" s="118">
        <f t="shared" si="443"/>
        <v>0</v>
      </c>
      <c r="P934" s="242"/>
      <c r="Q934" s="242"/>
    </row>
    <row r="937" spans="1:17" ht="34.5" customHeight="1" x14ac:dyDescent="0.3">
      <c r="B937" s="508" t="s">
        <v>459</v>
      </c>
      <c r="C937" s="508"/>
      <c r="D937" s="211"/>
      <c r="E937" s="211"/>
      <c r="F937" s="211"/>
      <c r="G937" s="212"/>
      <c r="H937" s="504" t="s">
        <v>325</v>
      </c>
      <c r="I937" s="504"/>
      <c r="J937" s="504"/>
    </row>
    <row r="938" spans="1:17" ht="18.75" x14ac:dyDescent="0.3">
      <c r="B938" s="213"/>
      <c r="C938" s="212"/>
      <c r="D938" s="503" t="s">
        <v>326</v>
      </c>
      <c r="E938" s="503"/>
      <c r="F938" s="503"/>
      <c r="G938" s="212"/>
      <c r="H938" s="503" t="s">
        <v>327</v>
      </c>
      <c r="I938" s="503"/>
      <c r="J938" s="503"/>
    </row>
    <row r="939" spans="1:17" ht="18.75" x14ac:dyDescent="0.3">
      <c r="B939" s="213"/>
      <c r="C939" s="212"/>
      <c r="D939" s="212"/>
      <c r="E939" s="212"/>
      <c r="F939" s="212"/>
      <c r="G939" s="212"/>
      <c r="H939" s="212"/>
      <c r="I939" s="212"/>
      <c r="J939" s="212"/>
    </row>
    <row r="940" spans="1:17" ht="18.75" x14ac:dyDescent="0.3">
      <c r="B940" s="214" t="s">
        <v>328</v>
      </c>
      <c r="C940" s="212"/>
      <c r="D940" s="211"/>
      <c r="E940" s="211"/>
      <c r="F940" s="211"/>
      <c r="G940" s="212"/>
      <c r="H940" s="504" t="s">
        <v>329</v>
      </c>
      <c r="I940" s="504"/>
      <c r="J940" s="504"/>
    </row>
    <row r="941" spans="1:17" x14ac:dyDescent="0.25">
      <c r="B941" s="212"/>
      <c r="C941" s="212"/>
      <c r="D941" s="503" t="s">
        <v>326</v>
      </c>
      <c r="E941" s="503"/>
      <c r="F941" s="503"/>
      <c r="G941" s="212"/>
      <c r="H941" s="503" t="s">
        <v>327</v>
      </c>
      <c r="I941" s="503"/>
      <c r="J941" s="503"/>
    </row>
    <row r="942" spans="1:17" ht="18.75" x14ac:dyDescent="0.3">
      <c r="B942" s="214" t="s">
        <v>324</v>
      </c>
      <c r="C942" s="212"/>
      <c r="D942" s="211"/>
      <c r="E942" s="211"/>
      <c r="F942" s="211"/>
      <c r="G942" s="212"/>
      <c r="H942" s="504" t="s">
        <v>330</v>
      </c>
      <c r="I942" s="504"/>
      <c r="J942" s="504"/>
    </row>
    <row r="943" spans="1:17" x14ac:dyDescent="0.25">
      <c r="B943" s="212"/>
      <c r="C943" s="212"/>
      <c r="D943" s="503" t="s">
        <v>326</v>
      </c>
      <c r="E943" s="503"/>
      <c r="F943" s="503"/>
      <c r="G943" s="212"/>
      <c r="H943" s="503" t="s">
        <v>327</v>
      </c>
      <c r="I943" s="503"/>
      <c r="J943" s="503"/>
    </row>
    <row r="945" spans="2:2" x14ac:dyDescent="0.25">
      <c r="B945" s="212" t="s">
        <v>331</v>
      </c>
    </row>
    <row r="946" spans="2:2" x14ac:dyDescent="0.25">
      <c r="B946" s="212" t="s">
        <v>332</v>
      </c>
    </row>
    <row r="947" spans="2:2" x14ac:dyDescent="0.25">
      <c r="B947" s="212" t="s">
        <v>333</v>
      </c>
    </row>
  </sheetData>
  <mergeCells count="1831">
    <mergeCell ref="A677:A680"/>
    <mergeCell ref="B677:B680"/>
    <mergeCell ref="C677:C680"/>
    <mergeCell ref="D677:D680"/>
    <mergeCell ref="E677:E680"/>
    <mergeCell ref="F677:F680"/>
    <mergeCell ref="P677:P680"/>
    <mergeCell ref="Q677:Q680"/>
    <mergeCell ref="A681:A684"/>
    <mergeCell ref="B681:B684"/>
    <mergeCell ref="C681:C684"/>
    <mergeCell ref="D681:D684"/>
    <mergeCell ref="E681:E684"/>
    <mergeCell ref="F681:F684"/>
    <mergeCell ref="P681:P684"/>
    <mergeCell ref="Q681:Q684"/>
    <mergeCell ref="B937:C937"/>
    <mergeCell ref="H937:J937"/>
    <mergeCell ref="Q723:Q726"/>
    <mergeCell ref="C714:C717"/>
    <mergeCell ref="D714:D717"/>
    <mergeCell ref="E714:E717"/>
    <mergeCell ref="F714:F717"/>
    <mergeCell ref="Q714:Q717"/>
    <mergeCell ref="B718:Q718"/>
    <mergeCell ref="Q719:Q722"/>
    <mergeCell ref="P719:P722"/>
    <mergeCell ref="P723:P726"/>
    <mergeCell ref="P714:P717"/>
    <mergeCell ref="A735:A738"/>
    <mergeCell ref="B735:B738"/>
    <mergeCell ref="C735:C738"/>
    <mergeCell ref="D938:F938"/>
    <mergeCell ref="H938:J938"/>
    <mergeCell ref="H940:J940"/>
    <mergeCell ref="D941:F941"/>
    <mergeCell ref="H941:J941"/>
    <mergeCell ref="H942:J942"/>
    <mergeCell ref="D943:F943"/>
    <mergeCell ref="H943:J943"/>
    <mergeCell ref="A661:A664"/>
    <mergeCell ref="B661:B664"/>
    <mergeCell ref="C661:C664"/>
    <mergeCell ref="D661:D664"/>
    <mergeCell ref="E661:E664"/>
    <mergeCell ref="F661:F664"/>
    <mergeCell ref="P661:P664"/>
    <mergeCell ref="B723:B726"/>
    <mergeCell ref="C723:C726"/>
    <mergeCell ref="D723:D726"/>
    <mergeCell ref="E723:E726"/>
    <mergeCell ref="F723:F726"/>
    <mergeCell ref="B719:B722"/>
    <mergeCell ref="C719:C722"/>
    <mergeCell ref="D719:D722"/>
    <mergeCell ref="E719:E722"/>
    <mergeCell ref="F719:F722"/>
    <mergeCell ref="F727:F730"/>
    <mergeCell ref="A759:A762"/>
    <mergeCell ref="B759:B762"/>
    <mergeCell ref="C759:C762"/>
    <mergeCell ref="D759:D762"/>
    <mergeCell ref="A714:A726"/>
    <mergeCell ref="B714:B717"/>
    <mergeCell ref="Q661:Q664"/>
    <mergeCell ref="A665:A668"/>
    <mergeCell ref="B665:B668"/>
    <mergeCell ref="C665:C668"/>
    <mergeCell ref="D665:D668"/>
    <mergeCell ref="E665:E668"/>
    <mergeCell ref="F665:F668"/>
    <mergeCell ref="P665:P668"/>
    <mergeCell ref="Q665:Q668"/>
    <mergeCell ref="A649:A652"/>
    <mergeCell ref="B649:B652"/>
    <mergeCell ref="C649:C652"/>
    <mergeCell ref="D649:D652"/>
    <mergeCell ref="E649:E652"/>
    <mergeCell ref="F649:F652"/>
    <mergeCell ref="P649:P652"/>
    <mergeCell ref="Q649:Q652"/>
    <mergeCell ref="A653:A656"/>
    <mergeCell ref="B653:B656"/>
    <mergeCell ref="C653:C656"/>
    <mergeCell ref="D653:D656"/>
    <mergeCell ref="E653:E656"/>
    <mergeCell ref="F653:F656"/>
    <mergeCell ref="P653:P656"/>
    <mergeCell ref="Q653:Q656"/>
    <mergeCell ref="A657:A660"/>
    <mergeCell ref="B657:B660"/>
    <mergeCell ref="C657:C660"/>
    <mergeCell ref="D657:D660"/>
    <mergeCell ref="E657:E660"/>
    <mergeCell ref="F657:F660"/>
    <mergeCell ref="P657:P660"/>
    <mergeCell ref="Q657:Q660"/>
    <mergeCell ref="A637:A640"/>
    <mergeCell ref="B637:B640"/>
    <mergeCell ref="C637:C640"/>
    <mergeCell ref="D637:D640"/>
    <mergeCell ref="E637:E640"/>
    <mergeCell ref="F637:F640"/>
    <mergeCell ref="P637:P640"/>
    <mergeCell ref="Q637:Q640"/>
    <mergeCell ref="A641:A644"/>
    <mergeCell ref="B641:B644"/>
    <mergeCell ref="C641:C644"/>
    <mergeCell ref="D641:D644"/>
    <mergeCell ref="E641:E644"/>
    <mergeCell ref="F641:F644"/>
    <mergeCell ref="P641:P644"/>
    <mergeCell ref="Q641:Q644"/>
    <mergeCell ref="A645:A648"/>
    <mergeCell ref="B645:B648"/>
    <mergeCell ref="C645:C648"/>
    <mergeCell ref="D645:D648"/>
    <mergeCell ref="E645:E648"/>
    <mergeCell ref="F645:F648"/>
    <mergeCell ref="P645:P648"/>
    <mergeCell ref="Q645:Q648"/>
    <mergeCell ref="E80:E83"/>
    <mergeCell ref="F80:F83"/>
    <mergeCell ref="P80:P83"/>
    <mergeCell ref="Q80:Q83"/>
    <mergeCell ref="A84:A96"/>
    <mergeCell ref="B93:B96"/>
    <mergeCell ref="C93:C96"/>
    <mergeCell ref="D93:D96"/>
    <mergeCell ref="E93:E96"/>
    <mergeCell ref="F93:F96"/>
    <mergeCell ref="P93:P96"/>
    <mergeCell ref="Q93:Q96"/>
    <mergeCell ref="A629:A632"/>
    <mergeCell ref="B629:B632"/>
    <mergeCell ref="C629:C632"/>
    <mergeCell ref="D629:D632"/>
    <mergeCell ref="E629:E632"/>
    <mergeCell ref="F629:F632"/>
    <mergeCell ref="P629:P632"/>
    <mergeCell ref="Q629:Q632"/>
    <mergeCell ref="D225:D228"/>
    <mergeCell ref="E225:E228"/>
    <mergeCell ref="F225:F228"/>
    <mergeCell ref="B191:B194"/>
    <mergeCell ref="C191:C194"/>
    <mergeCell ref="D191:D194"/>
    <mergeCell ref="A177:A185"/>
    <mergeCell ref="E143:E146"/>
    <mergeCell ref="F143:F146"/>
    <mergeCell ref="A135:A138"/>
    <mergeCell ref="B135:B138"/>
    <mergeCell ref="C135:C138"/>
    <mergeCell ref="A21:A24"/>
    <mergeCell ref="B21:B24"/>
    <mergeCell ref="C21:C24"/>
    <mergeCell ref="D21:D24"/>
    <mergeCell ref="E21:E24"/>
    <mergeCell ref="F21:F24"/>
    <mergeCell ref="Q21:Q24"/>
    <mergeCell ref="Q25:Q28"/>
    <mergeCell ref="Q30:Q33"/>
    <mergeCell ref="A17:A20"/>
    <mergeCell ref="B17:B20"/>
    <mergeCell ref="C17:C20"/>
    <mergeCell ref="D17:D20"/>
    <mergeCell ref="E17:E20"/>
    <mergeCell ref="F17:F20"/>
    <mergeCell ref="G10:K10"/>
    <mergeCell ref="L10:M10"/>
    <mergeCell ref="N10:O10"/>
    <mergeCell ref="A13:B16"/>
    <mergeCell ref="C13:C16"/>
    <mergeCell ref="D13:D16"/>
    <mergeCell ref="E13:E16"/>
    <mergeCell ref="F13:F16"/>
    <mergeCell ref="A9:A11"/>
    <mergeCell ref="B9:B11"/>
    <mergeCell ref="C9:C11"/>
    <mergeCell ref="D9:O9"/>
    <mergeCell ref="D10:D11"/>
    <mergeCell ref="E10:E11"/>
    <mergeCell ref="F10:F11"/>
    <mergeCell ref="Q9:Q11"/>
    <mergeCell ref="B43:B46"/>
    <mergeCell ref="C43:C46"/>
    <mergeCell ref="D43:D46"/>
    <mergeCell ref="E43:E46"/>
    <mergeCell ref="F43:F46"/>
    <mergeCell ref="B34:B37"/>
    <mergeCell ref="C34:C37"/>
    <mergeCell ref="D34:D37"/>
    <mergeCell ref="E34:E37"/>
    <mergeCell ref="F34:F37"/>
    <mergeCell ref="Q13:Q16"/>
    <mergeCell ref="Q17:Q20"/>
    <mergeCell ref="B30:B33"/>
    <mergeCell ref="C30:C33"/>
    <mergeCell ref="D30:D33"/>
    <mergeCell ref="E30:E33"/>
    <mergeCell ref="F30:F33"/>
    <mergeCell ref="B25:B28"/>
    <mergeCell ref="C25:C28"/>
    <mergeCell ref="D25:D28"/>
    <mergeCell ref="E25:E28"/>
    <mergeCell ref="F25:F28"/>
    <mergeCell ref="C67:C70"/>
    <mergeCell ref="D67:D70"/>
    <mergeCell ref="E67:E70"/>
    <mergeCell ref="F67:F70"/>
    <mergeCell ref="A63:A66"/>
    <mergeCell ref="B63:B66"/>
    <mergeCell ref="C63:C66"/>
    <mergeCell ref="D63:D66"/>
    <mergeCell ref="E63:E66"/>
    <mergeCell ref="F63:F66"/>
    <mergeCell ref="A51:A54"/>
    <mergeCell ref="B51:B54"/>
    <mergeCell ref="C51:C54"/>
    <mergeCell ref="D51:D54"/>
    <mergeCell ref="E51:E54"/>
    <mergeCell ref="F51:F54"/>
    <mergeCell ref="B47:B50"/>
    <mergeCell ref="C47:C50"/>
    <mergeCell ref="D47:D50"/>
    <mergeCell ref="E47:E50"/>
    <mergeCell ref="F47:F50"/>
    <mergeCell ref="F59:F62"/>
    <mergeCell ref="A55:A58"/>
    <mergeCell ref="B55:B58"/>
    <mergeCell ref="C55:C58"/>
    <mergeCell ref="D55:D58"/>
    <mergeCell ref="E55:E58"/>
    <mergeCell ref="F55:F58"/>
    <mergeCell ref="B67:B70"/>
    <mergeCell ref="D135:D138"/>
    <mergeCell ref="B110:B113"/>
    <mergeCell ref="C110:C113"/>
    <mergeCell ref="D110:D113"/>
    <mergeCell ref="E110:E113"/>
    <mergeCell ref="F110:F113"/>
    <mergeCell ref="E135:E138"/>
    <mergeCell ref="F135:F138"/>
    <mergeCell ref="B131:B134"/>
    <mergeCell ref="C131:C134"/>
    <mergeCell ref="D131:D134"/>
    <mergeCell ref="E131:E134"/>
    <mergeCell ref="A105:A117"/>
    <mergeCell ref="B105:B108"/>
    <mergeCell ref="C105:C108"/>
    <mergeCell ref="D105:D108"/>
    <mergeCell ref="E105:E108"/>
    <mergeCell ref="F105:F108"/>
    <mergeCell ref="A143:A146"/>
    <mergeCell ref="E191:E194"/>
    <mergeCell ref="Q225:Q228"/>
    <mergeCell ref="Q229:Q232"/>
    <mergeCell ref="A245:A248"/>
    <mergeCell ref="B245:B248"/>
    <mergeCell ref="C245:C248"/>
    <mergeCell ref="D245:D248"/>
    <mergeCell ref="E245:E248"/>
    <mergeCell ref="F245:F248"/>
    <mergeCell ref="A241:A244"/>
    <mergeCell ref="B241:B244"/>
    <mergeCell ref="C241:C244"/>
    <mergeCell ref="D241:D244"/>
    <mergeCell ref="E241:E244"/>
    <mergeCell ref="F241:F244"/>
    <mergeCell ref="A237:A240"/>
    <mergeCell ref="B237:B240"/>
    <mergeCell ref="C237:C240"/>
    <mergeCell ref="D237:D240"/>
    <mergeCell ref="E237:E240"/>
    <mergeCell ref="F237:F240"/>
    <mergeCell ref="A233:A236"/>
    <mergeCell ref="B233:B236"/>
    <mergeCell ref="C233:C236"/>
    <mergeCell ref="D233:D236"/>
    <mergeCell ref="A229:A232"/>
    <mergeCell ref="B229:B232"/>
    <mergeCell ref="C229:C232"/>
    <mergeCell ref="D229:D232"/>
    <mergeCell ref="E229:E232"/>
    <mergeCell ref="F229:F232"/>
    <mergeCell ref="B225:B228"/>
    <mergeCell ref="C225:C228"/>
    <mergeCell ref="E233:E236"/>
    <mergeCell ref="F233:F236"/>
    <mergeCell ref="Q233:Q236"/>
    <mergeCell ref="Q237:Q240"/>
    <mergeCell ref="Q241:Q244"/>
    <mergeCell ref="Q245:Q248"/>
    <mergeCell ref="A261:A264"/>
    <mergeCell ref="B261:B264"/>
    <mergeCell ref="C261:C264"/>
    <mergeCell ref="D261:D264"/>
    <mergeCell ref="E261:E264"/>
    <mergeCell ref="F261:F264"/>
    <mergeCell ref="A257:A260"/>
    <mergeCell ref="B257:B260"/>
    <mergeCell ref="C257:C260"/>
    <mergeCell ref="D257:D260"/>
    <mergeCell ref="E257:E260"/>
    <mergeCell ref="F257:F260"/>
    <mergeCell ref="A253:A256"/>
    <mergeCell ref="B253:B256"/>
    <mergeCell ref="C253:C256"/>
    <mergeCell ref="D253:D256"/>
    <mergeCell ref="E253:E256"/>
    <mergeCell ref="F253:F256"/>
    <mergeCell ref="A249:A252"/>
    <mergeCell ref="B249:B252"/>
    <mergeCell ref="C249:C252"/>
    <mergeCell ref="D249:D252"/>
    <mergeCell ref="E249:E252"/>
    <mergeCell ref="F249:F252"/>
    <mergeCell ref="Q249:Q252"/>
    <mergeCell ref="Q253:Q256"/>
    <mergeCell ref="Q257:Q260"/>
    <mergeCell ref="Q261:Q264"/>
    <mergeCell ref="A277:A280"/>
    <mergeCell ref="B277:B280"/>
    <mergeCell ref="C277:C280"/>
    <mergeCell ref="D277:D280"/>
    <mergeCell ref="E277:E280"/>
    <mergeCell ref="F277:F280"/>
    <mergeCell ref="A273:A276"/>
    <mergeCell ref="B273:B276"/>
    <mergeCell ref="C273:C276"/>
    <mergeCell ref="D273:D276"/>
    <mergeCell ref="E273:E276"/>
    <mergeCell ref="F273:F276"/>
    <mergeCell ref="A269:A272"/>
    <mergeCell ref="B269:B272"/>
    <mergeCell ref="C269:C272"/>
    <mergeCell ref="D269:D272"/>
    <mergeCell ref="E269:E272"/>
    <mergeCell ref="F269:F272"/>
    <mergeCell ref="A265:A268"/>
    <mergeCell ref="B265:B268"/>
    <mergeCell ref="C265:C268"/>
    <mergeCell ref="D265:D268"/>
    <mergeCell ref="E265:E268"/>
    <mergeCell ref="F265:F268"/>
    <mergeCell ref="Q273:Q276"/>
    <mergeCell ref="Q277:Q280"/>
    <mergeCell ref="Q265:Q268"/>
    <mergeCell ref="Q269:Q272"/>
    <mergeCell ref="A293:A296"/>
    <mergeCell ref="B293:B296"/>
    <mergeCell ref="C293:C296"/>
    <mergeCell ref="D293:D296"/>
    <mergeCell ref="E293:E296"/>
    <mergeCell ref="F293:F296"/>
    <mergeCell ref="A289:A292"/>
    <mergeCell ref="B289:B292"/>
    <mergeCell ref="C289:C292"/>
    <mergeCell ref="D289:D292"/>
    <mergeCell ref="E289:E292"/>
    <mergeCell ref="F289:F292"/>
    <mergeCell ref="A285:A288"/>
    <mergeCell ref="B285:B288"/>
    <mergeCell ref="C285:C288"/>
    <mergeCell ref="D285:D288"/>
    <mergeCell ref="E285:E288"/>
    <mergeCell ref="F285:F288"/>
    <mergeCell ref="A281:A284"/>
    <mergeCell ref="B281:B284"/>
    <mergeCell ref="C281:C284"/>
    <mergeCell ref="D281:D284"/>
    <mergeCell ref="E281:E284"/>
    <mergeCell ref="F281:F284"/>
    <mergeCell ref="Q281:Q284"/>
    <mergeCell ref="Q285:Q288"/>
    <mergeCell ref="Q289:Q292"/>
    <mergeCell ref="Q293:Q296"/>
    <mergeCell ref="A309:A312"/>
    <mergeCell ref="B309:B312"/>
    <mergeCell ref="C309:C312"/>
    <mergeCell ref="D309:D312"/>
    <mergeCell ref="E309:E312"/>
    <mergeCell ref="F309:F312"/>
    <mergeCell ref="A305:A308"/>
    <mergeCell ref="B305:B308"/>
    <mergeCell ref="C305:C308"/>
    <mergeCell ref="D305:D308"/>
    <mergeCell ref="E305:E308"/>
    <mergeCell ref="F305:F308"/>
    <mergeCell ref="A301:A304"/>
    <mergeCell ref="B301:B304"/>
    <mergeCell ref="C301:C304"/>
    <mergeCell ref="D301:D304"/>
    <mergeCell ref="E301:E304"/>
    <mergeCell ref="F301:F304"/>
    <mergeCell ref="A297:A300"/>
    <mergeCell ref="B297:B300"/>
    <mergeCell ref="C297:C300"/>
    <mergeCell ref="D297:D300"/>
    <mergeCell ref="E297:E300"/>
    <mergeCell ref="F297:F300"/>
    <mergeCell ref="Q297:Q300"/>
    <mergeCell ref="Q301:Q304"/>
    <mergeCell ref="Q305:Q308"/>
    <mergeCell ref="Q309:Q312"/>
    <mergeCell ref="A325:A328"/>
    <mergeCell ref="B325:B328"/>
    <mergeCell ref="C325:C328"/>
    <mergeCell ref="D325:D328"/>
    <mergeCell ref="E325:E328"/>
    <mergeCell ref="F325:F328"/>
    <mergeCell ref="A321:A324"/>
    <mergeCell ref="B321:B324"/>
    <mergeCell ref="C321:C324"/>
    <mergeCell ref="D321:D324"/>
    <mergeCell ref="E321:E324"/>
    <mergeCell ref="F321:F324"/>
    <mergeCell ref="A317:A320"/>
    <mergeCell ref="B317:B320"/>
    <mergeCell ref="C317:C320"/>
    <mergeCell ref="D317:D320"/>
    <mergeCell ref="E317:E320"/>
    <mergeCell ref="F317:F320"/>
    <mergeCell ref="A313:A316"/>
    <mergeCell ref="B313:B316"/>
    <mergeCell ref="C313:C316"/>
    <mergeCell ref="D313:D316"/>
    <mergeCell ref="E313:E316"/>
    <mergeCell ref="F313:F316"/>
    <mergeCell ref="Q321:Q324"/>
    <mergeCell ref="Q325:Q328"/>
    <mergeCell ref="Q313:Q316"/>
    <mergeCell ref="Q317:Q320"/>
    <mergeCell ref="A341:A344"/>
    <mergeCell ref="B341:B344"/>
    <mergeCell ref="C341:C344"/>
    <mergeCell ref="D341:D344"/>
    <mergeCell ref="E341:E344"/>
    <mergeCell ref="F341:F344"/>
    <mergeCell ref="A337:A340"/>
    <mergeCell ref="B337:B340"/>
    <mergeCell ref="C337:C340"/>
    <mergeCell ref="D337:D340"/>
    <mergeCell ref="E337:E340"/>
    <mergeCell ref="F337:F340"/>
    <mergeCell ref="A333:A336"/>
    <mergeCell ref="B333:B336"/>
    <mergeCell ref="C333:C336"/>
    <mergeCell ref="D333:D336"/>
    <mergeCell ref="E333:E336"/>
    <mergeCell ref="F333:F336"/>
    <mergeCell ref="A329:A332"/>
    <mergeCell ref="B329:B332"/>
    <mergeCell ref="C329:C332"/>
    <mergeCell ref="D329:D332"/>
    <mergeCell ref="E329:E332"/>
    <mergeCell ref="F329:F332"/>
    <mergeCell ref="Q329:Q332"/>
    <mergeCell ref="Q333:Q336"/>
    <mergeCell ref="Q337:Q340"/>
    <mergeCell ref="Q341:Q344"/>
    <mergeCell ref="A357:A360"/>
    <mergeCell ref="B357:B360"/>
    <mergeCell ref="C357:C360"/>
    <mergeCell ref="D357:D360"/>
    <mergeCell ref="E357:E360"/>
    <mergeCell ref="F357:F360"/>
    <mergeCell ref="A353:A356"/>
    <mergeCell ref="B353:B356"/>
    <mergeCell ref="C353:C356"/>
    <mergeCell ref="D353:D356"/>
    <mergeCell ref="E353:E356"/>
    <mergeCell ref="F353:F356"/>
    <mergeCell ref="A349:A352"/>
    <mergeCell ref="B349:B352"/>
    <mergeCell ref="C349:C352"/>
    <mergeCell ref="D349:D352"/>
    <mergeCell ref="E349:E352"/>
    <mergeCell ref="F349:F352"/>
    <mergeCell ref="A345:A348"/>
    <mergeCell ref="B345:B348"/>
    <mergeCell ref="C345:C348"/>
    <mergeCell ref="D345:D348"/>
    <mergeCell ref="E345:E348"/>
    <mergeCell ref="F345:F348"/>
    <mergeCell ref="Q345:Q348"/>
    <mergeCell ref="Q349:Q352"/>
    <mergeCell ref="Q353:Q356"/>
    <mergeCell ref="Q357:Q360"/>
    <mergeCell ref="A373:A376"/>
    <mergeCell ref="B373:B376"/>
    <mergeCell ref="C373:C376"/>
    <mergeCell ref="D373:D376"/>
    <mergeCell ref="E373:E376"/>
    <mergeCell ref="F373:F376"/>
    <mergeCell ref="A369:A372"/>
    <mergeCell ref="B369:B372"/>
    <mergeCell ref="C369:C372"/>
    <mergeCell ref="D369:D372"/>
    <mergeCell ref="E369:E372"/>
    <mergeCell ref="F369:F372"/>
    <mergeCell ref="A365:A368"/>
    <mergeCell ref="B365:B368"/>
    <mergeCell ref="C365:C368"/>
    <mergeCell ref="D365:D368"/>
    <mergeCell ref="E365:E368"/>
    <mergeCell ref="F365:F368"/>
    <mergeCell ref="A361:A364"/>
    <mergeCell ref="B361:B364"/>
    <mergeCell ref="C361:C364"/>
    <mergeCell ref="D361:D364"/>
    <mergeCell ref="E361:E364"/>
    <mergeCell ref="F361:F364"/>
    <mergeCell ref="Q361:Q364"/>
    <mergeCell ref="Q365:Q368"/>
    <mergeCell ref="Q369:Q372"/>
    <mergeCell ref="Q373:Q376"/>
    <mergeCell ref="A389:A392"/>
    <mergeCell ref="B389:B392"/>
    <mergeCell ref="C389:C392"/>
    <mergeCell ref="D389:D392"/>
    <mergeCell ref="E389:E392"/>
    <mergeCell ref="F389:F392"/>
    <mergeCell ref="A385:A388"/>
    <mergeCell ref="B385:B388"/>
    <mergeCell ref="C385:C388"/>
    <mergeCell ref="D385:D388"/>
    <mergeCell ref="E385:E388"/>
    <mergeCell ref="F385:F388"/>
    <mergeCell ref="A381:A384"/>
    <mergeCell ref="B381:B384"/>
    <mergeCell ref="C381:C384"/>
    <mergeCell ref="D381:D384"/>
    <mergeCell ref="E381:E384"/>
    <mergeCell ref="F381:F384"/>
    <mergeCell ref="A377:A380"/>
    <mergeCell ref="B377:B380"/>
    <mergeCell ref="C377:C380"/>
    <mergeCell ref="D377:D380"/>
    <mergeCell ref="E377:E380"/>
    <mergeCell ref="F377:F380"/>
    <mergeCell ref="Q377:Q380"/>
    <mergeCell ref="Q381:Q384"/>
    <mergeCell ref="Q385:Q388"/>
    <mergeCell ref="Q389:Q392"/>
    <mergeCell ref="A405:A408"/>
    <mergeCell ref="B405:B408"/>
    <mergeCell ref="C405:C408"/>
    <mergeCell ref="D405:D408"/>
    <mergeCell ref="E405:E408"/>
    <mergeCell ref="F405:F408"/>
    <mergeCell ref="A401:A404"/>
    <mergeCell ref="B401:B404"/>
    <mergeCell ref="C401:C404"/>
    <mergeCell ref="D401:D404"/>
    <mergeCell ref="E401:E404"/>
    <mergeCell ref="F401:F404"/>
    <mergeCell ref="A397:A400"/>
    <mergeCell ref="B397:B400"/>
    <mergeCell ref="C397:C400"/>
    <mergeCell ref="D397:D400"/>
    <mergeCell ref="E397:E400"/>
    <mergeCell ref="F397:F400"/>
    <mergeCell ref="A393:A396"/>
    <mergeCell ref="B393:B396"/>
    <mergeCell ref="C393:C396"/>
    <mergeCell ref="D393:D396"/>
    <mergeCell ref="E393:E396"/>
    <mergeCell ref="F393:F396"/>
    <mergeCell ref="Q393:Q396"/>
    <mergeCell ref="Q397:Q400"/>
    <mergeCell ref="Q401:Q404"/>
    <mergeCell ref="Q405:Q408"/>
    <mergeCell ref="A421:A424"/>
    <mergeCell ref="B421:B424"/>
    <mergeCell ref="C421:C424"/>
    <mergeCell ref="D421:D424"/>
    <mergeCell ref="E421:E424"/>
    <mergeCell ref="F421:F424"/>
    <mergeCell ref="A417:A420"/>
    <mergeCell ref="B417:B420"/>
    <mergeCell ref="C417:C420"/>
    <mergeCell ref="D417:D420"/>
    <mergeCell ref="E417:E420"/>
    <mergeCell ref="F417:F420"/>
    <mergeCell ref="A413:A416"/>
    <mergeCell ref="B413:B416"/>
    <mergeCell ref="C413:C416"/>
    <mergeCell ref="D413:D416"/>
    <mergeCell ref="E413:E416"/>
    <mergeCell ref="F413:F416"/>
    <mergeCell ref="A409:A412"/>
    <mergeCell ref="B409:B412"/>
    <mergeCell ref="C409:C412"/>
    <mergeCell ref="D409:D412"/>
    <mergeCell ref="E409:E412"/>
    <mergeCell ref="F409:F412"/>
    <mergeCell ref="Q417:Q420"/>
    <mergeCell ref="Q421:Q424"/>
    <mergeCell ref="Q409:Q412"/>
    <mergeCell ref="Q413:Q416"/>
    <mergeCell ref="A437:A440"/>
    <mergeCell ref="B437:B440"/>
    <mergeCell ref="C437:C440"/>
    <mergeCell ref="D437:D440"/>
    <mergeCell ref="E437:E440"/>
    <mergeCell ref="F437:F440"/>
    <mergeCell ref="A433:A436"/>
    <mergeCell ref="B433:B436"/>
    <mergeCell ref="C433:C436"/>
    <mergeCell ref="D433:D436"/>
    <mergeCell ref="E433:E436"/>
    <mergeCell ref="F433:F436"/>
    <mergeCell ref="A429:A432"/>
    <mergeCell ref="B429:B432"/>
    <mergeCell ref="C429:C432"/>
    <mergeCell ref="D429:D432"/>
    <mergeCell ref="E429:E432"/>
    <mergeCell ref="F429:F432"/>
    <mergeCell ref="A425:A428"/>
    <mergeCell ref="B425:B428"/>
    <mergeCell ref="C425:C428"/>
    <mergeCell ref="D425:D428"/>
    <mergeCell ref="E425:E428"/>
    <mergeCell ref="A673:A676"/>
    <mergeCell ref="B673:B676"/>
    <mergeCell ref="C673:C676"/>
    <mergeCell ref="D673:D676"/>
    <mergeCell ref="E673:E676"/>
    <mergeCell ref="F673:F676"/>
    <mergeCell ref="Q673:Q676"/>
    <mergeCell ref="A685:A688"/>
    <mergeCell ref="F445:F448"/>
    <mergeCell ref="E473:E476"/>
    <mergeCell ref="F473:F476"/>
    <mergeCell ref="E489:E492"/>
    <mergeCell ref="F489:F492"/>
    <mergeCell ref="E505:E508"/>
    <mergeCell ref="F505:F508"/>
    <mergeCell ref="E565:E568"/>
    <mergeCell ref="F565:F568"/>
    <mergeCell ref="F521:F524"/>
    <mergeCell ref="F425:F428"/>
    <mergeCell ref="Q425:Q428"/>
    <mergeCell ref="Q453:Q456"/>
    <mergeCell ref="Q457:Q460"/>
    <mergeCell ref="Q461:Q464"/>
    <mergeCell ref="A449:A452"/>
    <mergeCell ref="B449:B452"/>
    <mergeCell ref="C449:C452"/>
    <mergeCell ref="D449:D452"/>
    <mergeCell ref="E449:E452"/>
    <mergeCell ref="F449:F452"/>
    <mergeCell ref="A441:A444"/>
    <mergeCell ref="A445:A448"/>
    <mergeCell ref="E195:E198"/>
    <mergeCell ref="F195:F198"/>
    <mergeCell ref="B143:B146"/>
    <mergeCell ref="C143:C146"/>
    <mergeCell ref="D143:D146"/>
    <mergeCell ref="A97:A100"/>
    <mergeCell ref="B97:B100"/>
    <mergeCell ref="C97:C100"/>
    <mergeCell ref="D97:D100"/>
    <mergeCell ref="Q97:Q100"/>
    <mergeCell ref="Q101:Q104"/>
    <mergeCell ref="Q110:Q113"/>
    <mergeCell ref="A139:A142"/>
    <mergeCell ref="B139:B142"/>
    <mergeCell ref="C139:C142"/>
    <mergeCell ref="D139:D142"/>
    <mergeCell ref="E139:E142"/>
    <mergeCell ref="F139:F142"/>
    <mergeCell ref="F131:F134"/>
    <mergeCell ref="A131:A134"/>
    <mergeCell ref="E97:E100"/>
    <mergeCell ref="F97:F100"/>
    <mergeCell ref="B101:B104"/>
    <mergeCell ref="C101:C104"/>
    <mergeCell ref="D101:D104"/>
    <mergeCell ref="A118:A130"/>
    <mergeCell ref="F118:F121"/>
    <mergeCell ref="Q118:Q121"/>
    <mergeCell ref="B122:Q122"/>
    <mergeCell ref="Q135:Q138"/>
    <mergeCell ref="A147:A150"/>
    <mergeCell ref="B147:B150"/>
    <mergeCell ref="B445:B448"/>
    <mergeCell ref="C445:C448"/>
    <mergeCell ref="D445:D448"/>
    <mergeCell ref="E445:E448"/>
    <mergeCell ref="B441:B444"/>
    <mergeCell ref="C441:C444"/>
    <mergeCell ref="D441:D444"/>
    <mergeCell ref="E441:E444"/>
    <mergeCell ref="F441:F444"/>
    <mergeCell ref="A461:A464"/>
    <mergeCell ref="B461:B464"/>
    <mergeCell ref="C461:C464"/>
    <mergeCell ref="D461:D464"/>
    <mergeCell ref="E461:E464"/>
    <mergeCell ref="F461:F464"/>
    <mergeCell ref="A457:A460"/>
    <mergeCell ref="B457:B460"/>
    <mergeCell ref="C457:C460"/>
    <mergeCell ref="D457:D460"/>
    <mergeCell ref="E457:E460"/>
    <mergeCell ref="F457:F460"/>
    <mergeCell ref="A453:A456"/>
    <mergeCell ref="B453:B456"/>
    <mergeCell ref="C453:C456"/>
    <mergeCell ref="D453:D456"/>
    <mergeCell ref="E453:E456"/>
    <mergeCell ref="F453:F456"/>
    <mergeCell ref="Q493:Q496"/>
    <mergeCell ref="Q481:Q484"/>
    <mergeCell ref="Q485:Q488"/>
    <mergeCell ref="Q489:Q492"/>
    <mergeCell ref="A477:A480"/>
    <mergeCell ref="B477:B480"/>
    <mergeCell ref="C477:C480"/>
    <mergeCell ref="D477:D480"/>
    <mergeCell ref="E477:E480"/>
    <mergeCell ref="F477:F480"/>
    <mergeCell ref="F465:F468"/>
    <mergeCell ref="A469:A472"/>
    <mergeCell ref="B469:B472"/>
    <mergeCell ref="C469:C472"/>
    <mergeCell ref="D469:D472"/>
    <mergeCell ref="E469:E472"/>
    <mergeCell ref="F469:F472"/>
    <mergeCell ref="Q465:Q468"/>
    <mergeCell ref="A473:A476"/>
    <mergeCell ref="B473:B476"/>
    <mergeCell ref="C473:C476"/>
    <mergeCell ref="D473:D476"/>
    <mergeCell ref="A465:A468"/>
    <mergeCell ref="B465:B468"/>
    <mergeCell ref="C465:C468"/>
    <mergeCell ref="D465:D468"/>
    <mergeCell ref="E465:E468"/>
    <mergeCell ref="Q469:Q472"/>
    <mergeCell ref="Q473:Q476"/>
    <mergeCell ref="Q477:Q480"/>
    <mergeCell ref="A493:A496"/>
    <mergeCell ref="B493:B496"/>
    <mergeCell ref="C493:C496"/>
    <mergeCell ref="D493:D496"/>
    <mergeCell ref="E493:E496"/>
    <mergeCell ref="F493:F496"/>
    <mergeCell ref="E481:E484"/>
    <mergeCell ref="F481:F484"/>
    <mergeCell ref="A485:A488"/>
    <mergeCell ref="B485:B488"/>
    <mergeCell ref="C485:C488"/>
    <mergeCell ref="D485:D488"/>
    <mergeCell ref="E485:E488"/>
    <mergeCell ref="F485:F488"/>
    <mergeCell ref="A489:A492"/>
    <mergeCell ref="B489:B492"/>
    <mergeCell ref="C489:C492"/>
    <mergeCell ref="D489:D492"/>
    <mergeCell ref="A481:A484"/>
    <mergeCell ref="B481:B484"/>
    <mergeCell ref="C481:C484"/>
    <mergeCell ref="D481:D484"/>
    <mergeCell ref="A509:A512"/>
    <mergeCell ref="B509:B512"/>
    <mergeCell ref="C509:C512"/>
    <mergeCell ref="D509:D512"/>
    <mergeCell ref="E509:E512"/>
    <mergeCell ref="F509:F512"/>
    <mergeCell ref="E497:E500"/>
    <mergeCell ref="F497:F500"/>
    <mergeCell ref="A501:A504"/>
    <mergeCell ref="B501:B504"/>
    <mergeCell ref="C501:C504"/>
    <mergeCell ref="D501:D504"/>
    <mergeCell ref="E501:E504"/>
    <mergeCell ref="F501:F504"/>
    <mergeCell ref="A505:A508"/>
    <mergeCell ref="B505:B508"/>
    <mergeCell ref="C505:C508"/>
    <mergeCell ref="D505:D508"/>
    <mergeCell ref="A497:A500"/>
    <mergeCell ref="B497:B500"/>
    <mergeCell ref="C497:C500"/>
    <mergeCell ref="D497:D500"/>
    <mergeCell ref="A561:A564"/>
    <mergeCell ref="B561:B564"/>
    <mergeCell ref="C561:C564"/>
    <mergeCell ref="D561:D564"/>
    <mergeCell ref="E561:E564"/>
    <mergeCell ref="F561:F564"/>
    <mergeCell ref="E513:E516"/>
    <mergeCell ref="F513:F516"/>
    <mergeCell ref="A545:A548"/>
    <mergeCell ref="B545:B548"/>
    <mergeCell ref="C545:C548"/>
    <mergeCell ref="D545:D548"/>
    <mergeCell ref="E545:E548"/>
    <mergeCell ref="F545:F548"/>
    <mergeCell ref="B529:B532"/>
    <mergeCell ref="C529:C532"/>
    <mergeCell ref="A549:A552"/>
    <mergeCell ref="B549:B552"/>
    <mergeCell ref="C549:C552"/>
    <mergeCell ref="D549:D552"/>
    <mergeCell ref="A513:A516"/>
    <mergeCell ref="B513:B516"/>
    <mergeCell ref="C513:C516"/>
    <mergeCell ref="D513:D516"/>
    <mergeCell ref="D525:D528"/>
    <mergeCell ref="E525:E528"/>
    <mergeCell ref="F525:F528"/>
    <mergeCell ref="B569:B572"/>
    <mergeCell ref="C569:C572"/>
    <mergeCell ref="D569:D572"/>
    <mergeCell ref="E569:E572"/>
    <mergeCell ref="F569:F572"/>
    <mergeCell ref="A565:A568"/>
    <mergeCell ref="B565:B568"/>
    <mergeCell ref="C565:C568"/>
    <mergeCell ref="D565:D568"/>
    <mergeCell ref="Q565:Q568"/>
    <mergeCell ref="Q569:Q572"/>
    <mergeCell ref="A581:A584"/>
    <mergeCell ref="B581:B584"/>
    <mergeCell ref="C581:C584"/>
    <mergeCell ref="D581:D584"/>
    <mergeCell ref="E581:E584"/>
    <mergeCell ref="F581:F584"/>
    <mergeCell ref="P569:P572"/>
    <mergeCell ref="P573:P576"/>
    <mergeCell ref="P577:P580"/>
    <mergeCell ref="P581:P584"/>
    <mergeCell ref="D735:D738"/>
    <mergeCell ref="E735:E738"/>
    <mergeCell ref="F735:F738"/>
    <mergeCell ref="Q731:Q734"/>
    <mergeCell ref="Q735:Q738"/>
    <mergeCell ref="A731:A734"/>
    <mergeCell ref="B731:B734"/>
    <mergeCell ref="C731:C734"/>
    <mergeCell ref="D731:D734"/>
    <mergeCell ref="E731:E734"/>
    <mergeCell ref="F731:F734"/>
    <mergeCell ref="A727:A730"/>
    <mergeCell ref="B727:B730"/>
    <mergeCell ref="C727:C730"/>
    <mergeCell ref="D727:D730"/>
    <mergeCell ref="E727:E730"/>
    <mergeCell ref="Q727:Q730"/>
    <mergeCell ref="P727:P730"/>
    <mergeCell ref="P731:P734"/>
    <mergeCell ref="P735:P738"/>
    <mergeCell ref="Q747:Q750"/>
    <mergeCell ref="Q751:Q754"/>
    <mergeCell ref="A747:A750"/>
    <mergeCell ref="B747:B750"/>
    <mergeCell ref="C747:C750"/>
    <mergeCell ref="D747:D750"/>
    <mergeCell ref="E747:E750"/>
    <mergeCell ref="F747:F750"/>
    <mergeCell ref="A743:A746"/>
    <mergeCell ref="B743:B746"/>
    <mergeCell ref="C743:C746"/>
    <mergeCell ref="D743:D746"/>
    <mergeCell ref="E743:E746"/>
    <mergeCell ref="F743:F746"/>
    <mergeCell ref="Q739:Q742"/>
    <mergeCell ref="Q743:Q746"/>
    <mergeCell ref="A739:A742"/>
    <mergeCell ref="B739:B742"/>
    <mergeCell ref="C739:C742"/>
    <mergeCell ref="D739:D742"/>
    <mergeCell ref="E739:E742"/>
    <mergeCell ref="F739:F742"/>
    <mergeCell ref="P739:P742"/>
    <mergeCell ref="P743:P746"/>
    <mergeCell ref="P747:P750"/>
    <mergeCell ref="E759:E762"/>
    <mergeCell ref="F759:F762"/>
    <mergeCell ref="Q755:Q758"/>
    <mergeCell ref="Q759:Q762"/>
    <mergeCell ref="A755:A758"/>
    <mergeCell ref="B755:B758"/>
    <mergeCell ref="C755:C758"/>
    <mergeCell ref="D755:D758"/>
    <mergeCell ref="E755:E758"/>
    <mergeCell ref="F755:F758"/>
    <mergeCell ref="A751:A754"/>
    <mergeCell ref="B751:B754"/>
    <mergeCell ref="C751:C754"/>
    <mergeCell ref="D751:D754"/>
    <mergeCell ref="E751:E754"/>
    <mergeCell ref="F751:F754"/>
    <mergeCell ref="P759:P762"/>
    <mergeCell ref="P751:P754"/>
    <mergeCell ref="P755:P758"/>
    <mergeCell ref="Q771:Q774"/>
    <mergeCell ref="Q783:Q786"/>
    <mergeCell ref="A771:A774"/>
    <mergeCell ref="B771:B774"/>
    <mergeCell ref="C771:C774"/>
    <mergeCell ref="D771:D774"/>
    <mergeCell ref="E771:E774"/>
    <mergeCell ref="F771:F774"/>
    <mergeCell ref="A767:A770"/>
    <mergeCell ref="B767:B770"/>
    <mergeCell ref="C767:C770"/>
    <mergeCell ref="D767:D770"/>
    <mergeCell ref="E767:E770"/>
    <mergeCell ref="F767:F770"/>
    <mergeCell ref="Q763:Q766"/>
    <mergeCell ref="Q767:Q770"/>
    <mergeCell ref="A763:A766"/>
    <mergeCell ref="B763:B766"/>
    <mergeCell ref="C763:C766"/>
    <mergeCell ref="D763:D766"/>
    <mergeCell ref="E763:E766"/>
    <mergeCell ref="F763:F766"/>
    <mergeCell ref="P763:P766"/>
    <mergeCell ref="P767:P770"/>
    <mergeCell ref="P771:P774"/>
    <mergeCell ref="A791:A794"/>
    <mergeCell ref="B791:B794"/>
    <mergeCell ref="C791:C794"/>
    <mergeCell ref="D791:D794"/>
    <mergeCell ref="E791:E794"/>
    <mergeCell ref="F791:F794"/>
    <mergeCell ref="Q787:Q790"/>
    <mergeCell ref="Q791:Q794"/>
    <mergeCell ref="A787:A790"/>
    <mergeCell ref="B787:B790"/>
    <mergeCell ref="C787:C790"/>
    <mergeCell ref="D787:D790"/>
    <mergeCell ref="E787:E790"/>
    <mergeCell ref="F787:F790"/>
    <mergeCell ref="A783:A786"/>
    <mergeCell ref="B783:B786"/>
    <mergeCell ref="C783:C786"/>
    <mergeCell ref="D783:D786"/>
    <mergeCell ref="E783:E786"/>
    <mergeCell ref="F783:F786"/>
    <mergeCell ref="P783:P786"/>
    <mergeCell ref="Q803:Q806"/>
    <mergeCell ref="Q807:Q810"/>
    <mergeCell ref="A803:A806"/>
    <mergeCell ref="B803:B806"/>
    <mergeCell ref="C803:C806"/>
    <mergeCell ref="D803:D806"/>
    <mergeCell ref="E803:E806"/>
    <mergeCell ref="F803:F806"/>
    <mergeCell ref="A799:A802"/>
    <mergeCell ref="B799:B802"/>
    <mergeCell ref="C799:C802"/>
    <mergeCell ref="D799:D802"/>
    <mergeCell ref="E799:E802"/>
    <mergeCell ref="F799:F802"/>
    <mergeCell ref="Q795:Q798"/>
    <mergeCell ref="Q799:Q802"/>
    <mergeCell ref="A795:A798"/>
    <mergeCell ref="B795:B798"/>
    <mergeCell ref="C795:C798"/>
    <mergeCell ref="D795:D798"/>
    <mergeCell ref="E795:E798"/>
    <mergeCell ref="F795:F798"/>
    <mergeCell ref="A815:A818"/>
    <mergeCell ref="B815:B818"/>
    <mergeCell ref="C815:C818"/>
    <mergeCell ref="D815:D818"/>
    <mergeCell ref="E815:E818"/>
    <mergeCell ref="F815:F818"/>
    <mergeCell ref="Q811:Q814"/>
    <mergeCell ref="Q815:Q818"/>
    <mergeCell ref="A811:A814"/>
    <mergeCell ref="B811:B814"/>
    <mergeCell ref="C811:C814"/>
    <mergeCell ref="D811:D814"/>
    <mergeCell ref="E811:E814"/>
    <mergeCell ref="F811:F814"/>
    <mergeCell ref="A807:A810"/>
    <mergeCell ref="B807:B810"/>
    <mergeCell ref="C807:C810"/>
    <mergeCell ref="D807:D810"/>
    <mergeCell ref="E807:E810"/>
    <mergeCell ref="F807:F810"/>
    <mergeCell ref="Q63:Q66"/>
    <mergeCell ref="Q67:Q70"/>
    <mergeCell ref="Q76:Q79"/>
    <mergeCell ref="Q89:Q92"/>
    <mergeCell ref="Q34:Q37"/>
    <mergeCell ref="Q43:Q46"/>
    <mergeCell ref="Q47:Q50"/>
    <mergeCell ref="Q51:Q54"/>
    <mergeCell ref="Q55:Q58"/>
    <mergeCell ref="Q59:Q62"/>
    <mergeCell ref="Q191:Q194"/>
    <mergeCell ref="Q195:Q198"/>
    <mergeCell ref="Q441:Q444"/>
    <mergeCell ref="Q445:Q448"/>
    <mergeCell ref="Q449:Q452"/>
    <mergeCell ref="Q139:Q142"/>
    <mergeCell ref="Q143:Q146"/>
    <mergeCell ref="Q429:Q432"/>
    <mergeCell ref="Q433:Q436"/>
    <mergeCell ref="Q437:Q440"/>
    <mergeCell ref="Q105:Q108"/>
    <mergeCell ref="B109:Q109"/>
    <mergeCell ref="B114:B117"/>
    <mergeCell ref="C114:C117"/>
    <mergeCell ref="D114:D117"/>
    <mergeCell ref="E114:E117"/>
    <mergeCell ref="F114:F117"/>
    <mergeCell ref="Q114:Q117"/>
    <mergeCell ref="B118:B121"/>
    <mergeCell ref="C118:C121"/>
    <mergeCell ref="D118:D121"/>
    <mergeCell ref="E118:E121"/>
    <mergeCell ref="Q521:Q524"/>
    <mergeCell ref="Q581:Q584"/>
    <mergeCell ref="Q545:Q548"/>
    <mergeCell ref="Q549:Q552"/>
    <mergeCell ref="Q561:Q564"/>
    <mergeCell ref="Q557:Q560"/>
    <mergeCell ref="Q513:Q516"/>
    <mergeCell ref="Q497:Q500"/>
    <mergeCell ref="Q501:Q504"/>
    <mergeCell ref="Q505:Q508"/>
    <mergeCell ref="Q509:Q512"/>
    <mergeCell ref="D529:D532"/>
    <mergeCell ref="E529:E532"/>
    <mergeCell ref="F529:F532"/>
    <mergeCell ref="Q529:Q532"/>
    <mergeCell ref="A529:A532"/>
    <mergeCell ref="Q123:Q126"/>
    <mergeCell ref="B127:B130"/>
    <mergeCell ref="C127:C130"/>
    <mergeCell ref="D127:D130"/>
    <mergeCell ref="E127:E130"/>
    <mergeCell ref="F127:F130"/>
    <mergeCell ref="B123:B126"/>
    <mergeCell ref="C123:C126"/>
    <mergeCell ref="D123:D126"/>
    <mergeCell ref="E123:E126"/>
    <mergeCell ref="F123:F126"/>
    <mergeCell ref="Q127:Q130"/>
    <mergeCell ref="Q131:Q134"/>
    <mergeCell ref="A525:A528"/>
    <mergeCell ref="B525:B528"/>
    <mergeCell ref="C525:C528"/>
    <mergeCell ref="Q525:Q528"/>
    <mergeCell ref="F517:F520"/>
    <mergeCell ref="Q517:Q520"/>
    <mergeCell ref="A521:A524"/>
    <mergeCell ref="B521:B524"/>
    <mergeCell ref="C521:C524"/>
    <mergeCell ref="D521:D524"/>
    <mergeCell ref="E521:E524"/>
    <mergeCell ref="C553:C556"/>
    <mergeCell ref="D553:D556"/>
    <mergeCell ref="E553:E556"/>
    <mergeCell ref="F553:F556"/>
    <mergeCell ref="Q553:Q556"/>
    <mergeCell ref="B541:B544"/>
    <mergeCell ref="C541:C544"/>
    <mergeCell ref="D541:D544"/>
    <mergeCell ref="E541:E544"/>
    <mergeCell ref="F541:F544"/>
    <mergeCell ref="Q541:Q544"/>
    <mergeCell ref="E549:E552"/>
    <mergeCell ref="F549:F552"/>
    <mergeCell ref="A517:A520"/>
    <mergeCell ref="B517:B520"/>
    <mergeCell ref="C517:C520"/>
    <mergeCell ref="D517:D520"/>
    <mergeCell ref="E517:E520"/>
    <mergeCell ref="A533:A536"/>
    <mergeCell ref="B537:B540"/>
    <mergeCell ref="C537:C540"/>
    <mergeCell ref="D537:D540"/>
    <mergeCell ref="E537:E540"/>
    <mergeCell ref="F537:F540"/>
    <mergeCell ref="Q537:Q540"/>
    <mergeCell ref="A537:A540"/>
    <mergeCell ref="B533:B536"/>
    <mergeCell ref="C533:C536"/>
    <mergeCell ref="D533:D536"/>
    <mergeCell ref="E533:E536"/>
    <mergeCell ref="F533:F536"/>
    <mergeCell ref="Q533:Q536"/>
    <mergeCell ref="A5:Q5"/>
    <mergeCell ref="A6:Q6"/>
    <mergeCell ref="A7:Q7"/>
    <mergeCell ref="A25:A37"/>
    <mergeCell ref="B29:Q29"/>
    <mergeCell ref="A38:A50"/>
    <mergeCell ref="B38:B41"/>
    <mergeCell ref="C38:C41"/>
    <mergeCell ref="D38:D41"/>
    <mergeCell ref="E38:E41"/>
    <mergeCell ref="F38:F41"/>
    <mergeCell ref="Q38:Q41"/>
    <mergeCell ref="B42:Q42"/>
    <mergeCell ref="A67:A70"/>
    <mergeCell ref="P43:P46"/>
    <mergeCell ref="P47:P50"/>
    <mergeCell ref="P51:P54"/>
    <mergeCell ref="P55:P58"/>
    <mergeCell ref="P59:P62"/>
    <mergeCell ref="A59:A62"/>
    <mergeCell ref="B59:B62"/>
    <mergeCell ref="C59:C62"/>
    <mergeCell ref="D59:D62"/>
    <mergeCell ref="E59:E62"/>
    <mergeCell ref="B71:B74"/>
    <mergeCell ref="C71:C74"/>
    <mergeCell ref="D71:D74"/>
    <mergeCell ref="E71:E74"/>
    <mergeCell ref="F71:F74"/>
    <mergeCell ref="Q71:Q74"/>
    <mergeCell ref="B75:Q75"/>
    <mergeCell ref="B84:B87"/>
    <mergeCell ref="C84:C87"/>
    <mergeCell ref="D84:D87"/>
    <mergeCell ref="E84:E87"/>
    <mergeCell ref="F84:F87"/>
    <mergeCell ref="Q84:Q87"/>
    <mergeCell ref="B88:Q88"/>
    <mergeCell ref="A101:A104"/>
    <mergeCell ref="P71:P74"/>
    <mergeCell ref="B76:B79"/>
    <mergeCell ref="C76:C79"/>
    <mergeCell ref="D76:D79"/>
    <mergeCell ref="E76:E79"/>
    <mergeCell ref="F76:F79"/>
    <mergeCell ref="E101:E104"/>
    <mergeCell ref="F101:F104"/>
    <mergeCell ref="B89:B92"/>
    <mergeCell ref="C89:C92"/>
    <mergeCell ref="D89:D92"/>
    <mergeCell ref="E89:E92"/>
    <mergeCell ref="F89:F92"/>
    <mergeCell ref="A71:A83"/>
    <mergeCell ref="B80:B83"/>
    <mergeCell ref="C80:C83"/>
    <mergeCell ref="D80:D83"/>
    <mergeCell ref="C147:C150"/>
    <mergeCell ref="D147:D150"/>
    <mergeCell ref="E147:E150"/>
    <mergeCell ref="F147:F150"/>
    <mergeCell ref="Q147:Q150"/>
    <mergeCell ref="A151:A154"/>
    <mergeCell ref="B151:B154"/>
    <mergeCell ref="C151:C154"/>
    <mergeCell ref="D151:D154"/>
    <mergeCell ref="E151:E154"/>
    <mergeCell ref="F151:F154"/>
    <mergeCell ref="Q151:Q154"/>
    <mergeCell ref="A155:A163"/>
    <mergeCell ref="B155:B158"/>
    <mergeCell ref="C155:C158"/>
    <mergeCell ref="D155:D158"/>
    <mergeCell ref="E155:E158"/>
    <mergeCell ref="F155:F158"/>
    <mergeCell ref="Q155:Q158"/>
    <mergeCell ref="B159:Q159"/>
    <mergeCell ref="B160:B163"/>
    <mergeCell ref="C160:C163"/>
    <mergeCell ref="D160:D163"/>
    <mergeCell ref="E160:E163"/>
    <mergeCell ref="F160:F163"/>
    <mergeCell ref="Q160:Q163"/>
    <mergeCell ref="P147:P150"/>
    <mergeCell ref="P151:P154"/>
    <mergeCell ref="P155:P158"/>
    <mergeCell ref="A164:A172"/>
    <mergeCell ref="B164:B167"/>
    <mergeCell ref="C164:C167"/>
    <mergeCell ref="D164:D167"/>
    <mergeCell ref="E164:E167"/>
    <mergeCell ref="F164:F167"/>
    <mergeCell ref="Q164:Q167"/>
    <mergeCell ref="B168:Q168"/>
    <mergeCell ref="B169:B172"/>
    <mergeCell ref="C169:C172"/>
    <mergeCell ref="D169:D172"/>
    <mergeCell ref="E169:E172"/>
    <mergeCell ref="F169:F172"/>
    <mergeCell ref="Q169:Q172"/>
    <mergeCell ref="A173:A176"/>
    <mergeCell ref="B173:B176"/>
    <mergeCell ref="C173:C176"/>
    <mergeCell ref="D173:D176"/>
    <mergeCell ref="E173:E176"/>
    <mergeCell ref="F173:F176"/>
    <mergeCell ref="Q173:Q176"/>
    <mergeCell ref="B177:B180"/>
    <mergeCell ref="C177:C180"/>
    <mergeCell ref="D177:D180"/>
    <mergeCell ref="E177:E180"/>
    <mergeCell ref="F177:F180"/>
    <mergeCell ref="Q177:Q180"/>
    <mergeCell ref="B181:Q181"/>
    <mergeCell ref="B182:B185"/>
    <mergeCell ref="C182:C185"/>
    <mergeCell ref="D182:D185"/>
    <mergeCell ref="E182:E185"/>
    <mergeCell ref="F182:F185"/>
    <mergeCell ref="Q182:Q185"/>
    <mergeCell ref="A186:A194"/>
    <mergeCell ref="B186:B189"/>
    <mergeCell ref="C186:C189"/>
    <mergeCell ref="D186:D189"/>
    <mergeCell ref="E186:E189"/>
    <mergeCell ref="F186:F189"/>
    <mergeCell ref="Q186:Q189"/>
    <mergeCell ref="B190:Q190"/>
    <mergeCell ref="F191:F194"/>
    <mergeCell ref="P191:P194"/>
    <mergeCell ref="A195:A198"/>
    <mergeCell ref="A203:A206"/>
    <mergeCell ref="B203:B206"/>
    <mergeCell ref="C203:C206"/>
    <mergeCell ref="D203:D206"/>
    <mergeCell ref="E203:E206"/>
    <mergeCell ref="F203:F206"/>
    <mergeCell ref="Q203:Q206"/>
    <mergeCell ref="A207:A210"/>
    <mergeCell ref="B207:B210"/>
    <mergeCell ref="C207:C210"/>
    <mergeCell ref="D207:D210"/>
    <mergeCell ref="E207:E210"/>
    <mergeCell ref="F207:F210"/>
    <mergeCell ref="Q207:Q210"/>
    <mergeCell ref="A211:A219"/>
    <mergeCell ref="B211:B214"/>
    <mergeCell ref="C211:C214"/>
    <mergeCell ref="D211:D214"/>
    <mergeCell ref="E211:E214"/>
    <mergeCell ref="F211:F214"/>
    <mergeCell ref="Q211:Q214"/>
    <mergeCell ref="B215:Q215"/>
    <mergeCell ref="B216:B219"/>
    <mergeCell ref="C216:C219"/>
    <mergeCell ref="D216:D219"/>
    <mergeCell ref="E216:E219"/>
    <mergeCell ref="F216:F219"/>
    <mergeCell ref="Q216:Q219"/>
    <mergeCell ref="B195:B198"/>
    <mergeCell ref="C195:C198"/>
    <mergeCell ref="D195:D198"/>
    <mergeCell ref="A220:A228"/>
    <mergeCell ref="B220:B223"/>
    <mergeCell ref="C220:C223"/>
    <mergeCell ref="D220:D223"/>
    <mergeCell ref="E220:E223"/>
    <mergeCell ref="F220:F223"/>
    <mergeCell ref="Q220:Q223"/>
    <mergeCell ref="B224:Q224"/>
    <mergeCell ref="A569:A572"/>
    <mergeCell ref="A573:A576"/>
    <mergeCell ref="B573:B576"/>
    <mergeCell ref="C573:C576"/>
    <mergeCell ref="D573:D576"/>
    <mergeCell ref="E573:E576"/>
    <mergeCell ref="F573:F576"/>
    <mergeCell ref="Q573:Q576"/>
    <mergeCell ref="A577:A580"/>
    <mergeCell ref="B577:B580"/>
    <mergeCell ref="C577:C580"/>
    <mergeCell ref="D577:D580"/>
    <mergeCell ref="E577:E580"/>
    <mergeCell ref="F577:F580"/>
    <mergeCell ref="Q577:Q580"/>
    <mergeCell ref="A557:A560"/>
    <mergeCell ref="B557:B560"/>
    <mergeCell ref="C557:C560"/>
    <mergeCell ref="D557:D560"/>
    <mergeCell ref="E557:E560"/>
    <mergeCell ref="F557:F560"/>
    <mergeCell ref="A541:A544"/>
    <mergeCell ref="A553:A556"/>
    <mergeCell ref="B553:B556"/>
    <mergeCell ref="A585:A588"/>
    <mergeCell ref="B585:B588"/>
    <mergeCell ref="C585:C588"/>
    <mergeCell ref="D585:D588"/>
    <mergeCell ref="E585:E588"/>
    <mergeCell ref="F585:F588"/>
    <mergeCell ref="Q585:Q588"/>
    <mergeCell ref="A589:A592"/>
    <mergeCell ref="B589:B592"/>
    <mergeCell ref="C589:C592"/>
    <mergeCell ref="D589:D592"/>
    <mergeCell ref="E589:E592"/>
    <mergeCell ref="F589:F592"/>
    <mergeCell ref="Q589:Q592"/>
    <mergeCell ref="A593:A596"/>
    <mergeCell ref="B593:B596"/>
    <mergeCell ref="C593:C596"/>
    <mergeCell ref="D593:D596"/>
    <mergeCell ref="E593:E596"/>
    <mergeCell ref="F593:F596"/>
    <mergeCell ref="Q593:Q596"/>
    <mergeCell ref="P585:P588"/>
    <mergeCell ref="P589:P592"/>
    <mergeCell ref="P593:P596"/>
    <mergeCell ref="A597:A600"/>
    <mergeCell ref="B597:B600"/>
    <mergeCell ref="C597:C600"/>
    <mergeCell ref="D597:D600"/>
    <mergeCell ref="E597:E600"/>
    <mergeCell ref="F597:F600"/>
    <mergeCell ref="Q597:Q600"/>
    <mergeCell ref="A601:A604"/>
    <mergeCell ref="B601:B604"/>
    <mergeCell ref="C601:C604"/>
    <mergeCell ref="D601:D604"/>
    <mergeCell ref="E601:E604"/>
    <mergeCell ref="F601:F604"/>
    <mergeCell ref="Q601:Q604"/>
    <mergeCell ref="A605:A608"/>
    <mergeCell ref="B605:B608"/>
    <mergeCell ref="C605:C608"/>
    <mergeCell ref="D605:D608"/>
    <mergeCell ref="E605:E608"/>
    <mergeCell ref="F605:F608"/>
    <mergeCell ref="Q605:Q608"/>
    <mergeCell ref="P597:P600"/>
    <mergeCell ref="P601:P604"/>
    <mergeCell ref="P605:P608"/>
    <mergeCell ref="A609:A612"/>
    <mergeCell ref="B609:B612"/>
    <mergeCell ref="C609:C612"/>
    <mergeCell ref="D609:D612"/>
    <mergeCell ref="E609:E612"/>
    <mergeCell ref="F609:F612"/>
    <mergeCell ref="Q609:Q612"/>
    <mergeCell ref="A613:A616"/>
    <mergeCell ref="B613:B616"/>
    <mergeCell ref="C613:C616"/>
    <mergeCell ref="D613:D616"/>
    <mergeCell ref="E613:E616"/>
    <mergeCell ref="F613:F616"/>
    <mergeCell ref="Q613:Q616"/>
    <mergeCell ref="A617:A620"/>
    <mergeCell ref="B617:B620"/>
    <mergeCell ref="C617:C620"/>
    <mergeCell ref="D617:D620"/>
    <mergeCell ref="E617:E620"/>
    <mergeCell ref="F617:F620"/>
    <mergeCell ref="Q617:Q620"/>
    <mergeCell ref="P609:P612"/>
    <mergeCell ref="P613:P616"/>
    <mergeCell ref="P617:P620"/>
    <mergeCell ref="A621:A624"/>
    <mergeCell ref="B621:B624"/>
    <mergeCell ref="C621:C624"/>
    <mergeCell ref="D621:D624"/>
    <mergeCell ref="E621:E624"/>
    <mergeCell ref="F621:F624"/>
    <mergeCell ref="Q621:Q624"/>
    <mergeCell ref="A625:A628"/>
    <mergeCell ref="B625:B628"/>
    <mergeCell ref="C625:C628"/>
    <mergeCell ref="D625:D628"/>
    <mergeCell ref="E625:E628"/>
    <mergeCell ref="F625:F628"/>
    <mergeCell ref="Q625:Q628"/>
    <mergeCell ref="A669:A672"/>
    <mergeCell ref="B669:B672"/>
    <mergeCell ref="C669:C672"/>
    <mergeCell ref="D669:D672"/>
    <mergeCell ref="E669:E672"/>
    <mergeCell ref="F669:F672"/>
    <mergeCell ref="Q669:Q672"/>
    <mergeCell ref="P621:P624"/>
    <mergeCell ref="P625:P628"/>
    <mergeCell ref="P669:P672"/>
    <mergeCell ref="A633:A636"/>
    <mergeCell ref="B633:B636"/>
    <mergeCell ref="C633:C636"/>
    <mergeCell ref="D633:D636"/>
    <mergeCell ref="E633:E636"/>
    <mergeCell ref="F633:F636"/>
    <mergeCell ref="P633:P636"/>
    <mergeCell ref="Q633:Q636"/>
    <mergeCell ref="B685:B688"/>
    <mergeCell ref="C685:C688"/>
    <mergeCell ref="D685:D688"/>
    <mergeCell ref="E685:E688"/>
    <mergeCell ref="F685:F688"/>
    <mergeCell ref="Q685:Q688"/>
    <mergeCell ref="A689:A692"/>
    <mergeCell ref="B689:B692"/>
    <mergeCell ref="C689:C692"/>
    <mergeCell ref="D689:D692"/>
    <mergeCell ref="E689:E692"/>
    <mergeCell ref="F689:F692"/>
    <mergeCell ref="Q689:Q692"/>
    <mergeCell ref="A693:A696"/>
    <mergeCell ref="B693:B696"/>
    <mergeCell ref="C693:C696"/>
    <mergeCell ref="D693:D696"/>
    <mergeCell ref="E693:E696"/>
    <mergeCell ref="F693:F696"/>
    <mergeCell ref="Q693:Q696"/>
    <mergeCell ref="P693:P696"/>
    <mergeCell ref="A697:A700"/>
    <mergeCell ref="B697:B700"/>
    <mergeCell ref="C697:C700"/>
    <mergeCell ref="D697:D700"/>
    <mergeCell ref="E697:E700"/>
    <mergeCell ref="F697:F700"/>
    <mergeCell ref="Q697:Q700"/>
    <mergeCell ref="A701:A713"/>
    <mergeCell ref="B701:B704"/>
    <mergeCell ref="C701:C704"/>
    <mergeCell ref="D701:D704"/>
    <mergeCell ref="E701:E704"/>
    <mergeCell ref="F701:F704"/>
    <mergeCell ref="Q701:Q704"/>
    <mergeCell ref="B705:Q705"/>
    <mergeCell ref="B706:B709"/>
    <mergeCell ref="C706:C709"/>
    <mergeCell ref="D706:D709"/>
    <mergeCell ref="E706:E709"/>
    <mergeCell ref="F706:F709"/>
    <mergeCell ref="Q706:Q709"/>
    <mergeCell ref="B710:B713"/>
    <mergeCell ref="C710:C713"/>
    <mergeCell ref="D710:D713"/>
    <mergeCell ref="E710:E713"/>
    <mergeCell ref="F710:F713"/>
    <mergeCell ref="Q710:Q713"/>
    <mergeCell ref="P706:P709"/>
    <mergeCell ref="P710:P713"/>
    <mergeCell ref="P697:P700"/>
    <mergeCell ref="P701:P704"/>
    <mergeCell ref="A819:A822"/>
    <mergeCell ref="B819:B822"/>
    <mergeCell ref="C819:C822"/>
    <mergeCell ref="D819:D822"/>
    <mergeCell ref="E819:E822"/>
    <mergeCell ref="F819:F822"/>
    <mergeCell ref="Q819:Q822"/>
    <mergeCell ref="A823:A826"/>
    <mergeCell ref="B823:B826"/>
    <mergeCell ref="C823:C826"/>
    <mergeCell ref="D823:D826"/>
    <mergeCell ref="E823:E826"/>
    <mergeCell ref="F823:F826"/>
    <mergeCell ref="Q823:Q826"/>
    <mergeCell ref="A827:A830"/>
    <mergeCell ref="B827:B830"/>
    <mergeCell ref="C827:C830"/>
    <mergeCell ref="D827:D830"/>
    <mergeCell ref="E827:E830"/>
    <mergeCell ref="F827:F830"/>
    <mergeCell ref="Q827:Q830"/>
    <mergeCell ref="A831:A834"/>
    <mergeCell ref="B831:B834"/>
    <mergeCell ref="C831:C834"/>
    <mergeCell ref="D831:D834"/>
    <mergeCell ref="E831:E834"/>
    <mergeCell ref="F831:F834"/>
    <mergeCell ref="Q831:Q834"/>
    <mergeCell ref="A835:A838"/>
    <mergeCell ref="B835:B838"/>
    <mergeCell ref="C835:C838"/>
    <mergeCell ref="D835:D838"/>
    <mergeCell ref="E835:E838"/>
    <mergeCell ref="F835:F838"/>
    <mergeCell ref="Q835:Q838"/>
    <mergeCell ref="A839:A842"/>
    <mergeCell ref="B839:B842"/>
    <mergeCell ref="C839:C842"/>
    <mergeCell ref="D839:D842"/>
    <mergeCell ref="E839:E842"/>
    <mergeCell ref="F839:F842"/>
    <mergeCell ref="Q839:Q842"/>
    <mergeCell ref="A843:A846"/>
    <mergeCell ref="B843:B846"/>
    <mergeCell ref="C843:C846"/>
    <mergeCell ref="D843:D846"/>
    <mergeCell ref="E843:E846"/>
    <mergeCell ref="F843:F846"/>
    <mergeCell ref="Q843:Q846"/>
    <mergeCell ref="A847:A850"/>
    <mergeCell ref="B847:B850"/>
    <mergeCell ref="C847:C850"/>
    <mergeCell ref="D847:D850"/>
    <mergeCell ref="E847:E850"/>
    <mergeCell ref="F847:F850"/>
    <mergeCell ref="Q847:Q850"/>
    <mergeCell ref="A851:A854"/>
    <mergeCell ref="B851:B854"/>
    <mergeCell ref="C851:C854"/>
    <mergeCell ref="D851:D854"/>
    <mergeCell ref="E851:E854"/>
    <mergeCell ref="F851:F854"/>
    <mergeCell ref="Q851:Q854"/>
    <mergeCell ref="A855:A858"/>
    <mergeCell ref="B855:B858"/>
    <mergeCell ref="C855:C858"/>
    <mergeCell ref="D855:D858"/>
    <mergeCell ref="E855:E858"/>
    <mergeCell ref="F855:F858"/>
    <mergeCell ref="Q855:Q858"/>
    <mergeCell ref="A859:A862"/>
    <mergeCell ref="B859:B862"/>
    <mergeCell ref="C859:C862"/>
    <mergeCell ref="D859:D862"/>
    <mergeCell ref="E859:E862"/>
    <mergeCell ref="F859:F862"/>
    <mergeCell ref="Q859:Q862"/>
    <mergeCell ref="A863:A866"/>
    <mergeCell ref="B863:B866"/>
    <mergeCell ref="C863:C866"/>
    <mergeCell ref="D863:D866"/>
    <mergeCell ref="E863:E866"/>
    <mergeCell ref="F863:F866"/>
    <mergeCell ref="Q863:Q866"/>
    <mergeCell ref="A867:A870"/>
    <mergeCell ref="B867:B870"/>
    <mergeCell ref="C867:C870"/>
    <mergeCell ref="D867:D870"/>
    <mergeCell ref="E867:E870"/>
    <mergeCell ref="F867:F870"/>
    <mergeCell ref="Q867:Q870"/>
    <mergeCell ref="A871:A874"/>
    <mergeCell ref="B871:B874"/>
    <mergeCell ref="C871:C874"/>
    <mergeCell ref="D871:D874"/>
    <mergeCell ref="E871:E874"/>
    <mergeCell ref="F871:F874"/>
    <mergeCell ref="Q871:Q874"/>
    <mergeCell ref="A875:A878"/>
    <mergeCell ref="B875:B878"/>
    <mergeCell ref="C875:C878"/>
    <mergeCell ref="D875:D878"/>
    <mergeCell ref="E875:E878"/>
    <mergeCell ref="F875:F878"/>
    <mergeCell ref="Q875:Q878"/>
    <mergeCell ref="A879:A882"/>
    <mergeCell ref="B879:B882"/>
    <mergeCell ref="C879:C882"/>
    <mergeCell ref="D879:D882"/>
    <mergeCell ref="E879:E882"/>
    <mergeCell ref="F879:F882"/>
    <mergeCell ref="Q879:Q882"/>
    <mergeCell ref="A883:A886"/>
    <mergeCell ref="B883:B886"/>
    <mergeCell ref="C883:C886"/>
    <mergeCell ref="D883:D886"/>
    <mergeCell ref="E883:E886"/>
    <mergeCell ref="F883:F886"/>
    <mergeCell ref="Q883:Q886"/>
    <mergeCell ref="A887:A890"/>
    <mergeCell ref="B887:B890"/>
    <mergeCell ref="C887:C890"/>
    <mergeCell ref="D887:D890"/>
    <mergeCell ref="E887:E890"/>
    <mergeCell ref="F887:F890"/>
    <mergeCell ref="Q887:Q890"/>
    <mergeCell ref="A891:A894"/>
    <mergeCell ref="B891:B894"/>
    <mergeCell ref="C891:C894"/>
    <mergeCell ref="D891:D894"/>
    <mergeCell ref="E891:E894"/>
    <mergeCell ref="F891:F894"/>
    <mergeCell ref="Q891:Q894"/>
    <mergeCell ref="A895:A898"/>
    <mergeCell ref="B895:B898"/>
    <mergeCell ref="C895:C898"/>
    <mergeCell ref="D895:D898"/>
    <mergeCell ref="E895:E898"/>
    <mergeCell ref="F895:F898"/>
    <mergeCell ref="Q895:Q898"/>
    <mergeCell ref="A899:A902"/>
    <mergeCell ref="B899:B902"/>
    <mergeCell ref="C899:C902"/>
    <mergeCell ref="D899:D902"/>
    <mergeCell ref="E899:E902"/>
    <mergeCell ref="F899:F902"/>
    <mergeCell ref="Q899:Q902"/>
    <mergeCell ref="B919:B922"/>
    <mergeCell ref="C919:C922"/>
    <mergeCell ref="D919:D922"/>
    <mergeCell ref="E919:E922"/>
    <mergeCell ref="F919:F922"/>
    <mergeCell ref="Q919:Q922"/>
    <mergeCell ref="A923:A926"/>
    <mergeCell ref="B923:B926"/>
    <mergeCell ref="C923:C926"/>
    <mergeCell ref="D923:D926"/>
    <mergeCell ref="E923:E926"/>
    <mergeCell ref="F923:F926"/>
    <mergeCell ref="Q923:Q926"/>
    <mergeCell ref="A927:A930"/>
    <mergeCell ref="B927:B930"/>
    <mergeCell ref="C927:C930"/>
    <mergeCell ref="D927:D930"/>
    <mergeCell ref="E927:E930"/>
    <mergeCell ref="F927:F930"/>
    <mergeCell ref="Q927:Q930"/>
    <mergeCell ref="P919:P922"/>
    <mergeCell ref="P923:P926"/>
    <mergeCell ref="P927:P930"/>
    <mergeCell ref="A931:A934"/>
    <mergeCell ref="B931:B934"/>
    <mergeCell ref="C931:C934"/>
    <mergeCell ref="D931:D934"/>
    <mergeCell ref="E931:E934"/>
    <mergeCell ref="F931:F934"/>
    <mergeCell ref="Q931:Q934"/>
    <mergeCell ref="P9:P11"/>
    <mergeCell ref="P13:P16"/>
    <mergeCell ref="P17:P20"/>
    <mergeCell ref="P21:P24"/>
    <mergeCell ref="P25:P28"/>
    <mergeCell ref="P30:P33"/>
    <mergeCell ref="P34:P37"/>
    <mergeCell ref="P38:P41"/>
    <mergeCell ref="P131:P134"/>
    <mergeCell ref="P135:P138"/>
    <mergeCell ref="P139:P142"/>
    <mergeCell ref="P143:P146"/>
    <mergeCell ref="P123:P126"/>
    <mergeCell ref="P127:P130"/>
    <mergeCell ref="P110:P113"/>
    <mergeCell ref="P114:P117"/>
    <mergeCell ref="P118:P121"/>
    <mergeCell ref="P89:P92"/>
    <mergeCell ref="P97:P100"/>
    <mergeCell ref="P101:P104"/>
    <mergeCell ref="P105:P108"/>
    <mergeCell ref="P76:P79"/>
    <mergeCell ref="P84:P87"/>
    <mergeCell ref="P67:P70"/>
    <mergeCell ref="A919:A922"/>
    <mergeCell ref="P931:P934"/>
    <mergeCell ref="P863:P866"/>
    <mergeCell ref="P867:P870"/>
    <mergeCell ref="P871:P874"/>
    <mergeCell ref="P875:P878"/>
    <mergeCell ref="P879:P882"/>
    <mergeCell ref="P883:P886"/>
    <mergeCell ref="P887:P890"/>
    <mergeCell ref="P891:P894"/>
    <mergeCell ref="P895:P898"/>
    <mergeCell ref="P899:P902"/>
    <mergeCell ref="P787:P790"/>
    <mergeCell ref="P791:P794"/>
    <mergeCell ref="P795:P798"/>
    <mergeCell ref="P799:P802"/>
    <mergeCell ref="P803:P806"/>
    <mergeCell ref="P807:P810"/>
    <mergeCell ref="P811:P814"/>
    <mergeCell ref="P815:P818"/>
    <mergeCell ref="P819:P822"/>
    <mergeCell ref="P823:P826"/>
    <mergeCell ref="P827:P830"/>
    <mergeCell ref="P831:P834"/>
    <mergeCell ref="P835:P838"/>
    <mergeCell ref="P839:P842"/>
    <mergeCell ref="P843:P846"/>
    <mergeCell ref="P847:P850"/>
    <mergeCell ref="P851:P854"/>
    <mergeCell ref="P855:P858"/>
    <mergeCell ref="P859:P862"/>
    <mergeCell ref="P229:P232"/>
    <mergeCell ref="P233:P236"/>
    <mergeCell ref="P237:P240"/>
    <mergeCell ref="P241:P244"/>
    <mergeCell ref="P245:P248"/>
    <mergeCell ref="P249:P252"/>
    <mergeCell ref="P253:P256"/>
    <mergeCell ref="P257:P260"/>
    <mergeCell ref="P261:P264"/>
    <mergeCell ref="P265:P268"/>
    <mergeCell ref="P269:P272"/>
    <mergeCell ref="P273:P276"/>
    <mergeCell ref="P277:P280"/>
    <mergeCell ref="P281:P284"/>
    <mergeCell ref="P285:P288"/>
    <mergeCell ref="P289:P292"/>
    <mergeCell ref="P293:P296"/>
    <mergeCell ref="P429:P432"/>
    <mergeCell ref="P297:P300"/>
    <mergeCell ref="P301:P304"/>
    <mergeCell ref="P305:P308"/>
    <mergeCell ref="P309:P312"/>
    <mergeCell ref="P313:P316"/>
    <mergeCell ref="P317:P320"/>
    <mergeCell ref="P321:P324"/>
    <mergeCell ref="P325:P328"/>
    <mergeCell ref="P329:P332"/>
    <mergeCell ref="P333:P336"/>
    <mergeCell ref="P337:P340"/>
    <mergeCell ref="P341:P344"/>
    <mergeCell ref="P345:P348"/>
    <mergeCell ref="P349:P352"/>
    <mergeCell ref="P353:P356"/>
    <mergeCell ref="P357:P360"/>
    <mergeCell ref="P361:P364"/>
    <mergeCell ref="P529:P532"/>
    <mergeCell ref="P533:P536"/>
    <mergeCell ref="P537:P540"/>
    <mergeCell ref="P541:P544"/>
    <mergeCell ref="P545:P548"/>
    <mergeCell ref="P549:P552"/>
    <mergeCell ref="P553:P556"/>
    <mergeCell ref="P557:P560"/>
    <mergeCell ref="P561:P564"/>
    <mergeCell ref="P565:P568"/>
    <mergeCell ref="P433:P436"/>
    <mergeCell ref="P437:P440"/>
    <mergeCell ref="P441:P444"/>
    <mergeCell ref="P445:P448"/>
    <mergeCell ref="P449:P452"/>
    <mergeCell ref="P453:P456"/>
    <mergeCell ref="P457:P460"/>
    <mergeCell ref="P461:P464"/>
    <mergeCell ref="P465:P468"/>
    <mergeCell ref="P469:P472"/>
    <mergeCell ref="P473:P476"/>
    <mergeCell ref="P477:P480"/>
    <mergeCell ref="P481:P484"/>
    <mergeCell ref="P485:P488"/>
    <mergeCell ref="P489:P492"/>
    <mergeCell ref="P493:P496"/>
    <mergeCell ref="P497:P500"/>
    <mergeCell ref="P195:P198"/>
    <mergeCell ref="P203:P206"/>
    <mergeCell ref="P207:P210"/>
    <mergeCell ref="P211:P214"/>
    <mergeCell ref="P182:P185"/>
    <mergeCell ref="P186:P189"/>
    <mergeCell ref="P169:P172"/>
    <mergeCell ref="P173:P176"/>
    <mergeCell ref="P177:P180"/>
    <mergeCell ref="P160:P163"/>
    <mergeCell ref="P164:P167"/>
    <mergeCell ref="P501:P504"/>
    <mergeCell ref="P505:P508"/>
    <mergeCell ref="P509:P512"/>
    <mergeCell ref="P513:P516"/>
    <mergeCell ref="P517:P520"/>
    <mergeCell ref="P365:P368"/>
    <mergeCell ref="P369:P372"/>
    <mergeCell ref="P373:P376"/>
    <mergeCell ref="P377:P380"/>
    <mergeCell ref="P381:P384"/>
    <mergeCell ref="P385:P388"/>
    <mergeCell ref="P389:P392"/>
    <mergeCell ref="P393:P396"/>
    <mergeCell ref="P397:P400"/>
    <mergeCell ref="P401:P404"/>
    <mergeCell ref="P405:P408"/>
    <mergeCell ref="P409:P412"/>
    <mergeCell ref="P413:P416"/>
    <mergeCell ref="P417:P420"/>
    <mergeCell ref="P421:P424"/>
    <mergeCell ref="P425:P428"/>
    <mergeCell ref="A199:A202"/>
    <mergeCell ref="B199:B202"/>
    <mergeCell ref="C199:C202"/>
    <mergeCell ref="D199:D202"/>
    <mergeCell ref="E199:E202"/>
    <mergeCell ref="F199:F202"/>
    <mergeCell ref="P199:P202"/>
    <mergeCell ref="Q199:Q202"/>
    <mergeCell ref="A775:A778"/>
    <mergeCell ref="B775:B778"/>
    <mergeCell ref="C775:C778"/>
    <mergeCell ref="D775:D778"/>
    <mergeCell ref="E775:E778"/>
    <mergeCell ref="F775:F778"/>
    <mergeCell ref="P775:P778"/>
    <mergeCell ref="Q775:Q778"/>
    <mergeCell ref="A779:A782"/>
    <mergeCell ref="B779:B782"/>
    <mergeCell ref="C779:C782"/>
    <mergeCell ref="D779:D782"/>
    <mergeCell ref="E779:E782"/>
    <mergeCell ref="F779:F782"/>
    <mergeCell ref="P779:P782"/>
    <mergeCell ref="Q779:Q782"/>
    <mergeCell ref="P673:P676"/>
    <mergeCell ref="P685:P688"/>
    <mergeCell ref="P689:P692"/>
    <mergeCell ref="P225:P228"/>
    <mergeCell ref="P216:P219"/>
    <mergeCell ref="P220:P223"/>
    <mergeCell ref="P521:P524"/>
    <mergeCell ref="P525:P528"/>
    <mergeCell ref="A915:A918"/>
    <mergeCell ref="B915:B918"/>
    <mergeCell ref="C915:C918"/>
    <mergeCell ref="D915:D918"/>
    <mergeCell ref="E915:E918"/>
    <mergeCell ref="F915:F918"/>
    <mergeCell ref="P915:P918"/>
    <mergeCell ref="Q915:Q918"/>
    <mergeCell ref="A903:A906"/>
    <mergeCell ref="B903:B906"/>
    <mergeCell ref="C903:C906"/>
    <mergeCell ref="D903:D906"/>
    <mergeCell ref="E903:E906"/>
    <mergeCell ref="F903:F906"/>
    <mergeCell ref="P903:P906"/>
    <mergeCell ref="Q903:Q906"/>
    <mergeCell ref="A907:A910"/>
    <mergeCell ref="B907:B910"/>
    <mergeCell ref="C907:C910"/>
    <mergeCell ref="D907:D910"/>
    <mergeCell ref="E907:E910"/>
    <mergeCell ref="F907:F910"/>
    <mergeCell ref="P907:P910"/>
    <mergeCell ref="Q907:Q910"/>
    <mergeCell ref="A911:A914"/>
    <mergeCell ref="B911:B914"/>
    <mergeCell ref="C911:C914"/>
    <mergeCell ref="D911:D914"/>
    <mergeCell ref="E911:E914"/>
    <mergeCell ref="F911:F914"/>
    <mergeCell ref="P911:P914"/>
    <mergeCell ref="Q911:Q914"/>
  </mergeCells>
  <pageMargins left="0.70866141732283472" right="0.70866141732283472" top="0.74803149606299213" bottom="0.74803149606299213" header="0.31496062992125984" footer="0.31496062992125984"/>
  <pageSetup paperSize="9" scale="49" fitToHeight="35" orientation="landscape" r:id="rId1"/>
  <rowBreaks count="20" manualBreakCount="20">
    <brk id="41" max="16" man="1"/>
    <brk id="113" max="16" man="1"/>
    <brk id="146" max="16" man="1"/>
    <brk id="180" max="16" man="1"/>
    <brk id="219" max="16" man="1"/>
    <brk id="260" max="16" man="1"/>
    <brk id="316" max="16" man="1"/>
    <brk id="368" max="16" man="1"/>
    <brk id="424" max="16" man="1"/>
    <brk id="476" max="16" man="1"/>
    <brk id="524" max="16" man="1"/>
    <brk id="564" max="16" man="1"/>
    <brk id="600" max="16" man="1"/>
    <brk id="648" max="16" man="1"/>
    <brk id="700" max="16" man="1"/>
    <brk id="738" max="16" man="1"/>
    <brk id="782" max="16" man="1"/>
    <brk id="822" max="16" man="1"/>
    <brk id="862" max="16" man="1"/>
    <brk id="9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1РазвОбраз</vt:lpstr>
      <vt:lpstr>'1РазвОбраз'!Заголовки_для_печати</vt:lpstr>
      <vt:lpstr>'1РазвОбраз'!Область_печати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шакин</cp:lastModifiedBy>
  <cp:lastPrinted>2021-04-13T13:11:17Z</cp:lastPrinted>
  <dcterms:created xsi:type="dcterms:W3CDTF">2015-10-22T06:39:35Z</dcterms:created>
  <dcterms:modified xsi:type="dcterms:W3CDTF">2022-02-21T08:24:06Z</dcterms:modified>
</cp:coreProperties>
</file>